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915"/>
  <workbookPr/>
  <mc:AlternateContent xmlns:mc="http://schemas.openxmlformats.org/markup-compatibility/2006">
    <mc:Choice Requires="x15">
      <x15ac:absPath xmlns:x15ac="http://schemas.microsoft.com/office/spreadsheetml/2010/11/ac" url="/Users/Suzy/Desktop/"/>
    </mc:Choice>
  </mc:AlternateContent>
  <bookViews>
    <workbookView xWindow="0" yWindow="460" windowWidth="25560" windowHeight="17140" activeTab="1"/>
  </bookViews>
  <sheets>
    <sheet name="Comité 3C" sheetId="1" r:id="rId1"/>
    <sheet name="Depist. et Qualité Transversale" sheetId="2" r:id="rId2"/>
    <sheet name="Fonctionnement Des RCP" sheetId="3" r:id="rId3"/>
    <sheet name="Activité RCP Par Pathologie" sheetId="4" r:id="rId4"/>
  </sheets>
  <definedNames>
    <definedName name="_xlnm.Print_Area" localSheetId="2">'Fonctionnement Des RCP'!$A$1:$AS$61</definedName>
  </definedNames>
  <calcPr calcId="17102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BC80" i="4" l="1"/>
  <c r="BB80" i="4"/>
  <c r="BA80" i="4"/>
  <c r="AZ80" i="4"/>
  <c r="AY80" i="4"/>
  <c r="AX80" i="4"/>
  <c r="AW80" i="4"/>
  <c r="AV80" i="4"/>
  <c r="AU80" i="4"/>
  <c r="AT80" i="4"/>
  <c r="AS80" i="4"/>
  <c r="AR80" i="4"/>
  <c r="AQ80" i="4"/>
  <c r="AP80" i="4"/>
  <c r="AO80" i="4"/>
  <c r="AN80" i="4"/>
  <c r="AM80" i="4"/>
  <c r="AL80" i="4"/>
  <c r="AK80" i="4"/>
  <c r="AJ80" i="4"/>
  <c r="AI80" i="4"/>
  <c r="AH80" i="4"/>
  <c r="AG80" i="4"/>
  <c r="AF80" i="4"/>
  <c r="AE80" i="4"/>
  <c r="AD80" i="4"/>
  <c r="AC80" i="4"/>
  <c r="AB80" i="4"/>
  <c r="AA80" i="4"/>
  <c r="Z80" i="4"/>
  <c r="Y80" i="4"/>
  <c r="X80" i="4"/>
  <c r="W80" i="4"/>
  <c r="V80" i="4"/>
  <c r="U80" i="4"/>
  <c r="T80" i="4"/>
  <c r="S80" i="4"/>
  <c r="R80" i="4"/>
  <c r="Q80" i="4"/>
  <c r="P80" i="4"/>
  <c r="O80" i="4"/>
  <c r="N80" i="4"/>
  <c r="M80" i="4"/>
  <c r="L80" i="4"/>
  <c r="K80" i="4"/>
  <c r="J80" i="4"/>
  <c r="I80" i="4"/>
  <c r="H80" i="4"/>
  <c r="G80" i="4"/>
  <c r="F80" i="4"/>
  <c r="E80" i="4"/>
  <c r="D80" i="4"/>
  <c r="BG80" i="4"/>
  <c r="BF80" i="4"/>
  <c r="BE80" i="4"/>
  <c r="BD80" i="4"/>
  <c r="BG79" i="4"/>
  <c r="BF79" i="4"/>
  <c r="BE79" i="4"/>
  <c r="BD79" i="4"/>
  <c r="BG78" i="4"/>
  <c r="BF78" i="4"/>
  <c r="BE78" i="4"/>
  <c r="BD78" i="4"/>
  <c r="BG77" i="4"/>
  <c r="BF77" i="4"/>
  <c r="BE77" i="4"/>
  <c r="BD77" i="4"/>
  <c r="BG76" i="4"/>
  <c r="BF76" i="4"/>
  <c r="BE76" i="4"/>
  <c r="BD76" i="4"/>
  <c r="BG75" i="4"/>
  <c r="BF75" i="4"/>
  <c r="BE75" i="4"/>
  <c r="BD75" i="4"/>
  <c r="BG74" i="4"/>
  <c r="BF74" i="4"/>
  <c r="BE74" i="4"/>
  <c r="BD74" i="4"/>
  <c r="BG73" i="4"/>
  <c r="BF73" i="4"/>
  <c r="BE73" i="4"/>
  <c r="BD73" i="4"/>
  <c r="BG72" i="4"/>
  <c r="BF72" i="4"/>
  <c r="BE72" i="4"/>
  <c r="BD72" i="4"/>
  <c r="BG71" i="4"/>
  <c r="BF71" i="4"/>
  <c r="BE71" i="4"/>
  <c r="BD71" i="4"/>
  <c r="BG70" i="4"/>
  <c r="BF70" i="4"/>
  <c r="BE70" i="4"/>
  <c r="BD70" i="4"/>
  <c r="BG69" i="4"/>
  <c r="BF69" i="4"/>
  <c r="BE69" i="4"/>
  <c r="BD69" i="4"/>
  <c r="BG68" i="4"/>
  <c r="BF68" i="4"/>
  <c r="BE68" i="4"/>
  <c r="BD68" i="4"/>
  <c r="BG67" i="4"/>
  <c r="BF67" i="4"/>
  <c r="BE67" i="4"/>
  <c r="BD67" i="4"/>
  <c r="BG66" i="4"/>
  <c r="BF66" i="4"/>
  <c r="BE66" i="4"/>
  <c r="BD66" i="4"/>
  <c r="BG65" i="4"/>
  <c r="BF65" i="4"/>
  <c r="BE65" i="4"/>
  <c r="BD65" i="4"/>
  <c r="BG64" i="4"/>
  <c r="BF64" i="4"/>
  <c r="BE64" i="4"/>
  <c r="BD64" i="4"/>
  <c r="BG63" i="4"/>
  <c r="BF63" i="4"/>
  <c r="BE63" i="4"/>
  <c r="BD63" i="4"/>
  <c r="BG62" i="4"/>
  <c r="BF62" i="4"/>
  <c r="BE62" i="4"/>
  <c r="BD62" i="4"/>
  <c r="BG61" i="4"/>
  <c r="BF61" i="4"/>
  <c r="BE61" i="4"/>
  <c r="BD61" i="4"/>
  <c r="BG60" i="4"/>
  <c r="BF60" i="4"/>
  <c r="BE60" i="4"/>
  <c r="BD60" i="4"/>
  <c r="BG59" i="4"/>
  <c r="BF59" i="4"/>
  <c r="BE59" i="4"/>
  <c r="BD59" i="4"/>
  <c r="BG58" i="4"/>
  <c r="BF58" i="4"/>
  <c r="BE58" i="4"/>
  <c r="BD58" i="4"/>
  <c r="BG57" i="4"/>
  <c r="BF57" i="4"/>
  <c r="BE57" i="4"/>
  <c r="BD57" i="4"/>
  <c r="BG56" i="4"/>
  <c r="BF56" i="4"/>
  <c r="BE56" i="4"/>
  <c r="BD56" i="4"/>
  <c r="BG55" i="4"/>
  <c r="BF55" i="4"/>
  <c r="BE55" i="4"/>
  <c r="BD55" i="4"/>
  <c r="BG54" i="4"/>
  <c r="BF54" i="4"/>
  <c r="BE54" i="4"/>
  <c r="BD54" i="4"/>
  <c r="BG53" i="4"/>
  <c r="BF53" i="4"/>
  <c r="BE53" i="4"/>
  <c r="BD53" i="4"/>
  <c r="BG52" i="4"/>
  <c r="BF52" i="4"/>
  <c r="BE52" i="4"/>
  <c r="BD52" i="4"/>
  <c r="BG51" i="4"/>
  <c r="BF51" i="4"/>
  <c r="BE51" i="4"/>
  <c r="BD51" i="4"/>
  <c r="BG50" i="4"/>
  <c r="BF50" i="4"/>
  <c r="BE50" i="4"/>
  <c r="BD50" i="4"/>
  <c r="BG49" i="4"/>
  <c r="BF49" i="4"/>
  <c r="BE49" i="4"/>
  <c r="BD49" i="4"/>
  <c r="BG48" i="4"/>
  <c r="BF48" i="4"/>
  <c r="BE48" i="4"/>
  <c r="BD48" i="4"/>
  <c r="BG47" i="4"/>
  <c r="BF47" i="4"/>
  <c r="BE47" i="4"/>
  <c r="BD47" i="4"/>
  <c r="BG46" i="4"/>
  <c r="BF46" i="4"/>
  <c r="BE46" i="4"/>
  <c r="BD46" i="4"/>
  <c r="BG45" i="4"/>
  <c r="BF45" i="4"/>
  <c r="BE45" i="4"/>
  <c r="BD45" i="4"/>
  <c r="BG44" i="4"/>
  <c r="BF44" i="4"/>
  <c r="BE44" i="4"/>
  <c r="BD44" i="4"/>
  <c r="BG43" i="4"/>
  <c r="BF43" i="4"/>
  <c r="BE43" i="4"/>
  <c r="BD43" i="4"/>
  <c r="BG42" i="4"/>
  <c r="BF42" i="4"/>
  <c r="BE42" i="4"/>
  <c r="BD42" i="4"/>
  <c r="BG41" i="4"/>
  <c r="BF41" i="4"/>
  <c r="BE41" i="4"/>
  <c r="BD41" i="4"/>
  <c r="BG40" i="4"/>
  <c r="BF40" i="4"/>
  <c r="BE40" i="4"/>
  <c r="BD40" i="4"/>
  <c r="BG39" i="4"/>
  <c r="BF39" i="4"/>
  <c r="BE39" i="4"/>
  <c r="BD39" i="4"/>
  <c r="BG38" i="4"/>
  <c r="BF38" i="4"/>
  <c r="BE38" i="4"/>
  <c r="BD38" i="4"/>
  <c r="BG37" i="4"/>
  <c r="BF37" i="4"/>
  <c r="BE37" i="4"/>
  <c r="BD37" i="4"/>
  <c r="BG36" i="4"/>
  <c r="BF36" i="4"/>
  <c r="BE36" i="4"/>
  <c r="BD36" i="4"/>
  <c r="BG35" i="4"/>
  <c r="BF35" i="4"/>
  <c r="BE35" i="4"/>
  <c r="BD35" i="4"/>
  <c r="BG34" i="4"/>
  <c r="BF34" i="4"/>
  <c r="BE34" i="4"/>
  <c r="BD34" i="4"/>
  <c r="BG33" i="4"/>
  <c r="BF33" i="4"/>
  <c r="BE33" i="4"/>
  <c r="BD33" i="4"/>
  <c r="BG32" i="4"/>
  <c r="BF32" i="4"/>
  <c r="BE32" i="4"/>
  <c r="BD32" i="4"/>
  <c r="BG31" i="4"/>
  <c r="BF31" i="4"/>
  <c r="BE31" i="4"/>
  <c r="BD31" i="4"/>
  <c r="BG30" i="4"/>
  <c r="BF30" i="4"/>
  <c r="BE30" i="4"/>
  <c r="BD30" i="4"/>
  <c r="BG29" i="4"/>
  <c r="BF29" i="4"/>
  <c r="BE29" i="4"/>
  <c r="BD29" i="4"/>
  <c r="BG28" i="4"/>
  <c r="BF28" i="4"/>
  <c r="BE28" i="4"/>
  <c r="BD28" i="4"/>
  <c r="BG27" i="4"/>
  <c r="BF27" i="4"/>
  <c r="BE27" i="4"/>
  <c r="BD27" i="4"/>
  <c r="BG26" i="4"/>
  <c r="BF26" i="4"/>
  <c r="BE26" i="4"/>
  <c r="BD26" i="4"/>
  <c r="BG25" i="4"/>
  <c r="BF25" i="4"/>
  <c r="BE25" i="4"/>
  <c r="BD25" i="4"/>
  <c r="BG24" i="4"/>
  <c r="BF24" i="4"/>
  <c r="BE24" i="4"/>
  <c r="BD24" i="4"/>
  <c r="BG23" i="4"/>
  <c r="BF23" i="4"/>
  <c r="BE23" i="4"/>
  <c r="BD23" i="4"/>
  <c r="BG22" i="4"/>
  <c r="BF22" i="4"/>
  <c r="BE22" i="4"/>
  <c r="BD22" i="4"/>
  <c r="BG21" i="4"/>
  <c r="BF21" i="4"/>
  <c r="BE21" i="4"/>
  <c r="BD21" i="4"/>
  <c r="BG20" i="4"/>
  <c r="BF20" i="4"/>
  <c r="BE20" i="4"/>
  <c r="BD20" i="4"/>
  <c r="BG19" i="4"/>
  <c r="BF19" i="4"/>
  <c r="BE19" i="4"/>
  <c r="BD19" i="4"/>
  <c r="BG18" i="4"/>
  <c r="BF18" i="4"/>
  <c r="BE18" i="4"/>
  <c r="BD18" i="4"/>
  <c r="BG17" i="4"/>
  <c r="BF17" i="4"/>
  <c r="BE17" i="4"/>
  <c r="BD17" i="4"/>
  <c r="BG16" i="4"/>
  <c r="BF16" i="4"/>
  <c r="BE16" i="4"/>
  <c r="BD16" i="4"/>
  <c r="BG15" i="4"/>
  <c r="BF15" i="4"/>
  <c r="BE15" i="4"/>
  <c r="BD15" i="4"/>
  <c r="BG14" i="4"/>
  <c r="BF14" i="4"/>
  <c r="BE14" i="4"/>
  <c r="BD14" i="4"/>
  <c r="BG13" i="4"/>
  <c r="BF13" i="4"/>
  <c r="BE13" i="4"/>
  <c r="BD13" i="4"/>
  <c r="BG12" i="4"/>
  <c r="BF12" i="4"/>
  <c r="BE12" i="4"/>
  <c r="BD12" i="4"/>
  <c r="BG11" i="4"/>
  <c r="BF11" i="4"/>
  <c r="BE11" i="4"/>
  <c r="BD11" i="4"/>
  <c r="BG10" i="4"/>
  <c r="BF10" i="4"/>
  <c r="BE10" i="4"/>
  <c r="BD10" i="4"/>
  <c r="BG9" i="4"/>
  <c r="BF9" i="4"/>
  <c r="BE9" i="4"/>
  <c r="BD9" i="4"/>
  <c r="BG8" i="4"/>
  <c r="BF8" i="4"/>
  <c r="BE8" i="4"/>
  <c r="BD8" i="4"/>
  <c r="BG7" i="4"/>
  <c r="BF7" i="4"/>
  <c r="BE7" i="4"/>
  <c r="BD7" i="4"/>
  <c r="BG6" i="4"/>
  <c r="BF6" i="4"/>
  <c r="BE6" i="4"/>
  <c r="BD6" i="4"/>
  <c r="BG5" i="4"/>
  <c r="BF5" i="4"/>
  <c r="BE5" i="4"/>
  <c r="BD5" i="4"/>
  <c r="BG4" i="4"/>
  <c r="BF4" i="4"/>
  <c r="BE4" i="4"/>
  <c r="BD4" i="4"/>
  <c r="O76" i="4"/>
  <c r="N76" i="4"/>
  <c r="M76" i="4"/>
  <c r="L76" i="4"/>
  <c r="T75" i="4"/>
  <c r="S75" i="4"/>
  <c r="R75" i="4"/>
  <c r="Q75" i="4"/>
  <c r="P75" i="4"/>
  <c r="Q7" i="4"/>
  <c r="P7" i="4"/>
  <c r="S5" i="4"/>
  <c r="R5" i="4"/>
</calcChain>
</file>

<file path=xl/sharedStrings.xml><?xml version="1.0" encoding="utf-8"?>
<sst xmlns="http://schemas.openxmlformats.org/spreadsheetml/2006/main" count="1340" uniqueCount="800">
  <si>
    <t>Comité Stratégique 3C</t>
  </si>
  <si>
    <t>Nbre de Réunions du Comité</t>
  </si>
  <si>
    <t>Composition du Comité 
(nom, prénom, fonction, établissement)</t>
  </si>
  <si>
    <t>Année 2017</t>
  </si>
  <si>
    <t>I. Dépistage des cancers</t>
  </si>
  <si>
    <t>3C</t>
  </si>
  <si>
    <t>1. Dépistage organisé du cancer colorectal</t>
  </si>
  <si>
    <t>2. Dépistage organisé du cancer du sein</t>
  </si>
  <si>
    <t>II. Actions de qualité transversale</t>
  </si>
  <si>
    <t>1. Dispositif d’annonce (DA)</t>
  </si>
  <si>
    <t xml:space="preserve">Lister les services dans lesquels le DA n'est pas en place  </t>
  </si>
  <si>
    <t xml:space="preserve">2. Oncogériatrie </t>
  </si>
  <si>
    <t>3. Oncogénétique</t>
  </si>
  <si>
    <t xml:space="preserve"> 4. Oncofertilité</t>
  </si>
  <si>
    <t>Un (ou plusieurs) professionnel(s) est (sont) référent(s) de l'intégration de l'OF dans le parcours du patient : préciser leur nom et profession</t>
  </si>
  <si>
    <t>5. Soutien psychologique</t>
  </si>
  <si>
    <t xml:space="preserve"> 6. Prise en charge sociale</t>
  </si>
  <si>
    <r>
      <t xml:space="preserve"> </t>
    </r>
    <r>
      <rPr>
        <b/>
        <i/>
        <sz val="11"/>
        <color theme="1"/>
        <rFont val="Calibri"/>
        <family val="2"/>
        <scheme val="minor"/>
      </rPr>
      <t xml:space="preserve">Autorisations </t>
    </r>
    <r>
      <rPr>
        <i/>
        <sz val="10"/>
        <color theme="1"/>
        <rFont val="Calibri"/>
        <family val="2"/>
        <scheme val="minor"/>
      </rPr>
      <t xml:space="preserve">: 
 </t>
    </r>
  </si>
  <si>
    <t>ES (Renseigner le Nom)</t>
  </si>
  <si>
    <t>3. Autres</t>
  </si>
  <si>
    <t>Préciser vos autres actions éventuelles en faveur des dépistages des cancers</t>
  </si>
  <si>
    <r>
      <rPr>
        <b/>
        <u/>
        <sz val="11"/>
        <color theme="3" tint="0.249977111117893"/>
        <rFont val="Calibri"/>
        <family val="2"/>
        <scheme val="minor"/>
      </rPr>
      <t>Nombre total de patients distincts</t>
    </r>
    <r>
      <rPr>
        <b/>
        <sz val="11"/>
        <color theme="3" tint="0.249977111117893"/>
        <rFont val="Calibri"/>
        <family val="2"/>
        <scheme val="minor"/>
      </rPr>
      <t xml:space="preserve"> ayant bénéficié d'au moins une consultation d'annonce avec un soignant  </t>
    </r>
  </si>
  <si>
    <t xml:space="preserve">Améliorations restant à apporter à ce dispositif (mentionner les services concernés) </t>
  </si>
  <si>
    <r>
      <rPr>
        <b/>
        <u/>
        <sz val="11"/>
        <color theme="3" tint="0.249977111117893"/>
        <rFont val="Calibri"/>
        <family val="2"/>
        <scheme val="minor"/>
      </rPr>
      <t>Evaluation des patients âgés de 75 ans et plus par l'échelle G8</t>
    </r>
    <r>
      <rPr>
        <b/>
        <sz val="11"/>
        <color theme="3" tint="0.249977111117893"/>
        <rFont val="Calibri"/>
        <family val="2"/>
        <scheme val="minor"/>
      </rPr>
      <t xml:space="preserve"> : préciser l'organisation mise en place pour assurer la mise en œuvre de cette action dans l'ensemble des services concernés </t>
    </r>
  </si>
  <si>
    <r>
      <t>En l’absence de consultation dédiée dans l'ESA, comment est assuré l'</t>
    </r>
    <r>
      <rPr>
        <b/>
        <u/>
        <sz val="11"/>
        <color theme="3" tint="0.249977111117893"/>
        <rFont val="Calibri"/>
        <family val="2"/>
        <scheme val="minor"/>
      </rPr>
      <t>accès à des consultations d'oncogériatrie</t>
    </r>
    <r>
      <rPr>
        <b/>
        <sz val="11"/>
        <color theme="3" tint="0.249977111117893"/>
        <rFont val="Calibri"/>
        <family val="2"/>
        <scheme val="minor"/>
      </rPr>
      <t xml:space="preserve"> ? Précisez si convention, etc...</t>
    </r>
  </si>
  <si>
    <r>
      <rPr>
        <b/>
        <u/>
        <sz val="11"/>
        <color theme="3" tint="0.249977111117893"/>
        <rFont val="Calibri"/>
        <family val="2"/>
        <scheme val="minor"/>
      </rPr>
      <t>Nombre total de patients distincts</t>
    </r>
    <r>
      <rPr>
        <b/>
        <sz val="11"/>
        <color theme="3" tint="0.249977111117893"/>
        <rFont val="Calibri"/>
        <family val="2"/>
        <scheme val="minor"/>
      </rPr>
      <t xml:space="preserve"> ayant bénéficié d'au moins une consultation d'oncogériatrie (que ce soit au sein ou à l'extérieur d'un ES du 3C)</t>
    </r>
  </si>
  <si>
    <r>
      <t>En l’absence de consultation dédiée dans l'ESA, comment est assuré l'</t>
    </r>
    <r>
      <rPr>
        <b/>
        <u/>
        <sz val="11"/>
        <color theme="3" tint="0.249977111117893"/>
        <rFont val="Calibri"/>
        <family val="2"/>
        <scheme val="minor"/>
      </rPr>
      <t>accès à des consultations d'oncogénétique</t>
    </r>
    <r>
      <rPr>
        <b/>
        <sz val="11"/>
        <color theme="3" tint="0.249977111117893"/>
        <rFont val="Calibri"/>
        <family val="2"/>
        <scheme val="minor"/>
      </rPr>
      <t xml:space="preserve"> ? Précisez si convention, etc…</t>
    </r>
  </si>
  <si>
    <r>
      <rPr>
        <b/>
        <u/>
        <sz val="11"/>
        <color theme="3" tint="0.249977111117893"/>
        <rFont val="Calibri"/>
        <family val="2"/>
        <scheme val="minor"/>
      </rPr>
      <t>Nombre total de patients distincts</t>
    </r>
    <r>
      <rPr>
        <b/>
        <sz val="11"/>
        <color theme="3" tint="0.249977111117893"/>
        <rFont val="Calibri"/>
        <family val="2"/>
        <scheme val="minor"/>
      </rPr>
      <t xml:space="preserve"> ayant bénéficié d'au moins une consultation d'oncogénétique (que ce soit au sein ou à l'extérieur d'un ES du 3C)</t>
    </r>
  </si>
  <si>
    <r>
      <rPr>
        <b/>
        <u/>
        <sz val="11"/>
        <color theme="3" tint="0.39997558519241921"/>
        <rFont val="Calibri"/>
        <family val="2"/>
        <scheme val="minor"/>
      </rPr>
      <t>Signature de la Charte</t>
    </r>
    <r>
      <rPr>
        <b/>
        <sz val="11"/>
        <color theme="3" tint="0.39997558519241921"/>
        <rFont val="Calibri"/>
        <family val="2"/>
        <scheme val="minor"/>
      </rPr>
      <t xml:space="preserve"> régionale Cancer &amp; Fertilité (oui - non)</t>
    </r>
  </si>
  <si>
    <r>
      <t xml:space="preserve">Décrire, pour chaque ES (signataire ou non) l'organisation mise en place pour assurer </t>
    </r>
    <r>
      <rPr>
        <b/>
        <u/>
        <sz val="11"/>
        <color theme="3" tint="0.39997558519241921"/>
        <rFont val="Calibri"/>
        <family val="2"/>
        <scheme val="minor"/>
      </rPr>
      <t>l'information des patients</t>
    </r>
    <r>
      <rPr>
        <b/>
        <sz val="11"/>
        <color theme="3" tint="0.39997558519241921"/>
        <rFont val="Calibri"/>
        <family val="2"/>
        <scheme val="minor"/>
      </rPr>
      <t xml:space="preserve"> sur la préservation de la fertilité avant traitement anti-cancéreux  </t>
    </r>
  </si>
  <si>
    <r>
      <t xml:space="preserve">Décrire, pour chaque ES (signataire ou non) l'organisation mise en place pour assurer le cas échéant </t>
    </r>
    <r>
      <rPr>
        <b/>
        <u/>
        <sz val="11"/>
        <color theme="3" tint="0.39997558519241921"/>
        <rFont val="Calibri"/>
        <family val="2"/>
        <scheme val="minor"/>
      </rPr>
      <t>l'accès à une consultation dans un centre autorisé pour la préservation de la fertilité</t>
    </r>
    <r>
      <rPr>
        <b/>
        <sz val="11"/>
        <color theme="3" tint="0.39997558519241921"/>
        <rFont val="Calibri"/>
        <family val="2"/>
        <scheme val="minor"/>
      </rPr>
      <t xml:space="preserve">  </t>
    </r>
  </si>
  <si>
    <r>
      <rPr>
        <b/>
        <u/>
        <sz val="11"/>
        <color theme="3" tint="0.39997558519241921"/>
        <rFont val="Calibri"/>
        <family val="2"/>
        <scheme val="minor"/>
      </rPr>
      <t>Nombre total de patients distincts</t>
    </r>
    <r>
      <rPr>
        <b/>
        <sz val="11"/>
        <color theme="3" tint="0.39997558519241921"/>
        <rFont val="Calibri"/>
        <family val="2"/>
        <scheme val="minor"/>
      </rPr>
      <t xml:space="preserve"> ayant bénéficié d'une consultation dans un </t>
    </r>
    <r>
      <rPr>
        <b/>
        <u/>
        <sz val="11"/>
        <color theme="3" tint="0.39997558519241921"/>
        <rFont val="Calibri"/>
        <family val="2"/>
        <scheme val="minor"/>
      </rPr>
      <t>centre autorisé pour la préservation de la fertilité</t>
    </r>
    <r>
      <rPr>
        <b/>
        <sz val="11"/>
        <color theme="3" tint="0.39997558519241921"/>
        <rFont val="Calibri"/>
        <family val="2"/>
        <scheme val="minor"/>
      </rPr>
      <t xml:space="preserve">  </t>
    </r>
  </si>
  <si>
    <r>
      <t xml:space="preserve">Préciser le </t>
    </r>
    <r>
      <rPr>
        <b/>
        <u/>
        <sz val="11"/>
        <color rgb="FF788691"/>
        <rFont val="Calibri"/>
        <family val="2"/>
        <scheme val="minor"/>
      </rPr>
      <t>nom</t>
    </r>
    <r>
      <rPr>
        <b/>
        <sz val="11"/>
        <color rgb="FF788691"/>
        <rFont val="Calibri"/>
        <family val="2"/>
        <scheme val="minor"/>
      </rPr>
      <t xml:space="preserve"> du ou des psychologue(s) dédié(s), et le </t>
    </r>
    <r>
      <rPr>
        <b/>
        <u/>
        <sz val="11"/>
        <color rgb="FF788691"/>
        <rFont val="Calibri"/>
        <family val="2"/>
        <scheme val="minor"/>
      </rPr>
      <t>nombre total d'ETP</t>
    </r>
    <r>
      <rPr>
        <b/>
        <sz val="11"/>
        <color rgb="FF788691"/>
        <rFont val="Calibri"/>
        <family val="2"/>
        <scheme val="minor"/>
      </rPr>
      <t xml:space="preserve"> en précisant s'il s'agit de psychologues cliniciens</t>
    </r>
  </si>
  <si>
    <r>
      <rPr>
        <b/>
        <u/>
        <sz val="11"/>
        <color rgb="FF788691"/>
        <rFont val="Calibri"/>
        <family val="2"/>
        <scheme val="minor"/>
      </rPr>
      <t>Nombre total de patients distincts</t>
    </r>
    <r>
      <rPr>
        <b/>
        <sz val="11"/>
        <color rgb="FF788691"/>
        <rFont val="Calibri"/>
        <family val="2"/>
        <scheme val="minor"/>
      </rPr>
      <t xml:space="preserve"> ayant bénéficié d’un entretien avec le ou l'un des psychologue(s) </t>
    </r>
  </si>
  <si>
    <r>
      <rPr>
        <b/>
        <u/>
        <sz val="11"/>
        <color rgb="FF788691"/>
        <rFont val="Calibri"/>
        <family val="2"/>
        <scheme val="minor"/>
      </rPr>
      <t>En l’absence de psychologue dans l’établissement</t>
    </r>
    <r>
      <rPr>
        <b/>
        <sz val="11"/>
        <color rgb="FF788691"/>
        <rFont val="Calibri"/>
        <family val="2"/>
        <scheme val="minor"/>
      </rPr>
      <t xml:space="preserve">, quelle est l’organisation mise en place pour offrir cet accès aux patients ? </t>
    </r>
  </si>
  <si>
    <r>
      <t xml:space="preserve">Préciser le </t>
    </r>
    <r>
      <rPr>
        <b/>
        <u/>
        <sz val="11"/>
        <color rgb="FF788691"/>
        <rFont val="Calibri"/>
        <family val="2"/>
        <scheme val="minor"/>
      </rPr>
      <t>nombre total d'ETP "assistant(e) social(e)"</t>
    </r>
  </si>
  <si>
    <r>
      <rPr>
        <b/>
        <u/>
        <sz val="11"/>
        <color rgb="FF788691"/>
        <rFont val="Calibri"/>
        <family val="2"/>
        <scheme val="minor"/>
      </rPr>
      <t>En l’absence d'assitant(e)  social(e) dans l’établissement</t>
    </r>
    <r>
      <rPr>
        <b/>
        <sz val="11"/>
        <color rgb="FF788691"/>
        <rFont val="Calibri"/>
        <family val="2"/>
        <scheme val="minor"/>
      </rPr>
      <t xml:space="preserve">, quelle est l’organisation mise en place pour offrir cet accès aux patients ?  </t>
    </r>
  </si>
  <si>
    <t>Lieu</t>
  </si>
  <si>
    <t>Pathologie(s)</t>
  </si>
  <si>
    <t>3C lié(s)</t>
  </si>
  <si>
    <t>Hématologie</t>
  </si>
  <si>
    <t>Identifiant de la RCP</t>
  </si>
  <si>
    <t>Intitulé de la RCP</t>
  </si>
  <si>
    <t>ES Autorisés Participants</t>
  </si>
  <si>
    <t>Médecins coordonnateurs</t>
  </si>
  <si>
    <t>NOM</t>
  </si>
  <si>
    <t>Prénom</t>
  </si>
  <si>
    <t>Secrétaire</t>
  </si>
  <si>
    <t>3C Lié(s)</t>
  </si>
  <si>
    <t>Les FRCP sont-elles toutes enregistrées dans l'outil régional? (Oui-Non, Préciser)</t>
  </si>
  <si>
    <t>Nombre Moyen de spécialités par séance</t>
  </si>
  <si>
    <t>Nombre Moyen de participants par séance</t>
  </si>
  <si>
    <t>Participants CHIRURGIE</t>
  </si>
  <si>
    <t>Participants ACP</t>
  </si>
  <si>
    <t>Charte des RCP Signée (Oui-Non)</t>
  </si>
  <si>
    <t>Synthèse : Préciser les évolutions de la RCP ayant eu lieu en 2017</t>
  </si>
  <si>
    <t>Synthèse : Points restants à améliorer et actions prévues dans cet objectif</t>
  </si>
  <si>
    <t>Nombre de séances effectives dans l'année</t>
  </si>
  <si>
    <t>En lien avec l'item précédent, préciser alors pour chaque RCP (uro, sénogyn, digest ou pneumo) le nombre de fois où chacune des spécialités du Quorum Spécifique n'est pas représenté dans l'année?</t>
  </si>
  <si>
    <t>1. TABLEAU DE SUIVI DES RCP 2017 HORS RECOURS DU 3C (1 LIGNE PAR RCP)</t>
  </si>
  <si>
    <t>Participants RADIOTHERAPIE</t>
  </si>
  <si>
    <t>Participants ONCOLOGIE MEDICALE</t>
  </si>
  <si>
    <t>Participants IMAGERIE</t>
  </si>
  <si>
    <t>Participants AUTRES</t>
  </si>
  <si>
    <t>Intitulé</t>
  </si>
  <si>
    <t>Spécialité(s)</t>
  </si>
  <si>
    <t>3C…</t>
  </si>
  <si>
    <t>Total 3C</t>
  </si>
  <si>
    <t>Localisation</t>
  </si>
  <si>
    <t>CIM10</t>
  </si>
  <si>
    <t>Libellé</t>
  </si>
  <si>
    <t>Pour des patients en phase initiale</t>
  </si>
  <si>
    <t>Total toutes situations</t>
  </si>
  <si>
    <t>Nombre de fiches</t>
  </si>
  <si>
    <t>Nombre de patients distincts</t>
  </si>
  <si>
    <t xml:space="preserve">VADS - ORL
</t>
  </si>
  <si>
    <t>C00</t>
  </si>
  <si>
    <t>Tumeur maligne de la lèvre</t>
  </si>
  <si>
    <t xml:space="preserve">
C01
C02</t>
  </si>
  <si>
    <r>
      <rPr>
        <b/>
        <sz val="11"/>
        <color theme="1"/>
        <rFont val="Calibri"/>
        <family val="2"/>
        <scheme val="minor"/>
      </rPr>
      <t>Tumeur maligne de la langue</t>
    </r>
    <r>
      <rPr>
        <sz val="11"/>
        <color theme="1"/>
        <rFont val="Calibri"/>
        <family val="2"/>
        <scheme val="minor"/>
      </rPr>
      <t xml:space="preserve"> 
de la base de la langue
des parties autres et non précisées </t>
    </r>
  </si>
  <si>
    <t>C03</t>
  </si>
  <si>
    <t>Tumeur maligne de la gencive</t>
  </si>
  <si>
    <t xml:space="preserve">
C04
C05
C06</t>
  </si>
  <si>
    <r>
      <rPr>
        <b/>
        <sz val="11"/>
        <color theme="1"/>
        <rFont val="Calibri"/>
        <family val="2"/>
        <scheme val="minor"/>
      </rPr>
      <t>Tumeur maligne de la bouche</t>
    </r>
    <r>
      <rPr>
        <sz val="11"/>
        <color theme="1"/>
        <rFont val="Calibri"/>
        <family val="2"/>
        <scheme val="minor"/>
      </rPr>
      <t xml:space="preserve">
du plancher de la bouche
du palais
des parties autres et non précisées</t>
    </r>
  </si>
  <si>
    <t>C07
C08</t>
  </si>
  <si>
    <r>
      <rPr>
        <b/>
        <sz val="11"/>
        <color theme="1"/>
        <rFont val="Calibri"/>
        <family val="2"/>
        <scheme val="minor"/>
      </rPr>
      <t xml:space="preserve">Tumeur maligne des glandes salivaires </t>
    </r>
    <r>
      <rPr>
        <sz val="11"/>
        <color theme="1"/>
        <rFont val="Calibri"/>
        <family val="2"/>
        <scheme val="minor"/>
      </rPr>
      <t xml:space="preserve">
de la glande parotide
des glandes salivaires principales, autres et non précisées</t>
    </r>
  </si>
  <si>
    <t>C09</t>
  </si>
  <si>
    <t>Tumeur maligne de l'amygdale</t>
  </si>
  <si>
    <t>C10</t>
  </si>
  <si>
    <t>Tumeur maligne de l'oropharynx</t>
  </si>
  <si>
    <t>C11</t>
  </si>
  <si>
    <t>Tumeur maligne du rhinopharynx</t>
  </si>
  <si>
    <t xml:space="preserve">
C12
C13</t>
  </si>
  <si>
    <r>
      <rPr>
        <b/>
        <sz val="11"/>
        <color theme="1"/>
        <rFont val="Calibri"/>
        <family val="2"/>
        <scheme val="minor"/>
      </rPr>
      <t>Tumeur maligne de l'hypopharynx</t>
    </r>
    <r>
      <rPr>
        <sz val="11"/>
        <color theme="1"/>
        <rFont val="Calibri"/>
        <family val="2"/>
        <scheme val="minor"/>
      </rPr>
      <t xml:space="preserve">
Du sinus pririforme
De l'hypopharynx</t>
    </r>
  </si>
  <si>
    <t>C14</t>
  </si>
  <si>
    <t>Tumeur maligne de la lèvre, de la cavité buccale et du pharynx, de sièges
autres et mal définis</t>
  </si>
  <si>
    <t>C30</t>
  </si>
  <si>
    <t>Tumeur maligne des fosses nasales et de l'oreille moyenne</t>
  </si>
  <si>
    <t>C31</t>
  </si>
  <si>
    <t>Tumeur maligne des sinus de la face</t>
  </si>
  <si>
    <t>C32</t>
  </si>
  <si>
    <t>Tumeur maligne du larynx</t>
  </si>
  <si>
    <t>Thorax</t>
  </si>
  <si>
    <t>C33</t>
  </si>
  <si>
    <t>Tumeur maligne de la trachée</t>
  </si>
  <si>
    <t>C34</t>
  </si>
  <si>
    <t>Tumeur maligne des bronches et du poumon</t>
  </si>
  <si>
    <t>C37</t>
  </si>
  <si>
    <t>Tumeur maligne du thymus</t>
  </si>
  <si>
    <t>C38</t>
  </si>
  <si>
    <t>Tumeur maligne du coeur, du médiastin et de la plèvre</t>
  </si>
  <si>
    <t>C39</t>
  </si>
  <si>
    <t>Tumeur maligne de l'appareil respiratoire et des organes intrathoraciques,
de sièges autres et mal définis</t>
  </si>
  <si>
    <t>C45</t>
  </si>
  <si>
    <t>Mésothéliome</t>
  </si>
  <si>
    <t>Abdomen</t>
  </si>
  <si>
    <t>C15</t>
  </si>
  <si>
    <t>Tumeur maligne de l'oesophage</t>
  </si>
  <si>
    <t>C16</t>
  </si>
  <si>
    <t>Tumeur maligne de l'estomac</t>
  </si>
  <si>
    <t>C17</t>
  </si>
  <si>
    <t>Tumeur maligne de l'intestin grêle</t>
  </si>
  <si>
    <t>C18</t>
  </si>
  <si>
    <t>Tumeur maligne du côlon</t>
  </si>
  <si>
    <t>C19</t>
  </si>
  <si>
    <t>Tumeur maligne de la jonction rectosigmoïdienne</t>
  </si>
  <si>
    <t>C20</t>
  </si>
  <si>
    <t>Tumeur maligne du rectum</t>
  </si>
  <si>
    <t>C21</t>
  </si>
  <si>
    <t>Tumeur maligne de l'anus et du canal anal</t>
  </si>
  <si>
    <t>C22</t>
  </si>
  <si>
    <t>Tumeur maligne du foie et des voies biliaires intrahépatiques</t>
  </si>
  <si>
    <t xml:space="preserve">
C23
C24</t>
  </si>
  <si>
    <r>
      <rPr>
        <b/>
        <sz val="11"/>
        <color theme="1"/>
        <rFont val="Calibri"/>
        <family val="2"/>
        <scheme val="minor"/>
      </rPr>
      <t>Tumeur maligne de la vésicule biliaire et des voies biliaires autres</t>
    </r>
    <r>
      <rPr>
        <sz val="11"/>
        <color theme="1"/>
        <rFont val="Calibri"/>
        <family val="2"/>
        <scheme val="minor"/>
      </rPr>
      <t xml:space="preserve">
De la vésicule biliaire
Des voies biliaires autres et non précisées</t>
    </r>
  </si>
  <si>
    <t>C25</t>
  </si>
  <si>
    <t>Tumeur maligne du pancréas</t>
  </si>
  <si>
    <t>C26</t>
  </si>
  <si>
    <t>Tumeur maligne des organes digestifs, de sièges autres et mal définis</t>
  </si>
  <si>
    <t>C48</t>
  </si>
  <si>
    <t>Tumeur maligne du rétropéritoine et du péritoine</t>
  </si>
  <si>
    <t>Os et cartilage articulaire</t>
  </si>
  <si>
    <t>C40</t>
  </si>
  <si>
    <t>Tumeur maligne des os et du cartilage articulaire des membres</t>
  </si>
  <si>
    <t>C41</t>
  </si>
  <si>
    <t>Tumeur maligne des os et du cartilage articulaire, de sièges autres et non
précisés</t>
  </si>
  <si>
    <t>Peau</t>
  </si>
  <si>
    <t>C43</t>
  </si>
  <si>
    <t>Mélanome malin de la peau</t>
  </si>
  <si>
    <t>C44</t>
  </si>
  <si>
    <t>Autres tumeurs malignes de la peau</t>
  </si>
  <si>
    <t>Tissus mous</t>
  </si>
  <si>
    <t>C46</t>
  </si>
  <si>
    <t>Sarcome de Kaposi</t>
  </si>
  <si>
    <t>C47</t>
  </si>
  <si>
    <t>Tumeur maligne des nerfs périphériques et du système nerveux autonome</t>
  </si>
  <si>
    <t>C49</t>
  </si>
  <si>
    <t>Tumeur maligne du tissu conjonctif et des autres tissus mous</t>
  </si>
  <si>
    <t>Sein</t>
  </si>
  <si>
    <t>C50</t>
  </si>
  <si>
    <t>Tumeur maligne du sein</t>
  </si>
  <si>
    <t>D05</t>
  </si>
  <si>
    <t>Carcinome in situ du sein</t>
  </si>
  <si>
    <t>Organes génitaux féminins</t>
  </si>
  <si>
    <t>C51</t>
  </si>
  <si>
    <t>Tumeur maligne de la vulve</t>
  </si>
  <si>
    <t>C52</t>
  </si>
  <si>
    <t>Tumeur maligne du vagin</t>
  </si>
  <si>
    <t>C53</t>
  </si>
  <si>
    <t>Tumeur maligne du col de l'utérus</t>
  </si>
  <si>
    <t>C54</t>
  </si>
  <si>
    <t>Tumeur maligne du corps de l'utérus</t>
  </si>
  <si>
    <t>C55</t>
  </si>
  <si>
    <t>Tumeur maligne de l'utérus, partie non précisée</t>
  </si>
  <si>
    <t>C56</t>
  </si>
  <si>
    <t>Tumeur maligne de l'ovaire</t>
  </si>
  <si>
    <t>C57</t>
  </si>
  <si>
    <t>Tumeur maligne des organes génitaux de la femme, autres et non précisés</t>
  </si>
  <si>
    <t>C58</t>
  </si>
  <si>
    <t>Tumeur maligne du placenta</t>
  </si>
  <si>
    <t>Organes génitaux masculins</t>
  </si>
  <si>
    <t>C60</t>
  </si>
  <si>
    <t>Tumeur maligne de la verge</t>
  </si>
  <si>
    <t>C61</t>
  </si>
  <si>
    <t>Tumeur maligne de la prostate</t>
  </si>
  <si>
    <t>C62</t>
  </si>
  <si>
    <t>Tumeur maligne du testicule</t>
  </si>
  <si>
    <t>C63</t>
  </si>
  <si>
    <t>Tumeur maligne des organes génitaux de l'homme, autres et non précisés</t>
  </si>
  <si>
    <t>Voies urinaires</t>
  </si>
  <si>
    <t>C64</t>
  </si>
  <si>
    <t>Tumeur maligne du rein, à l'exception du bassinet</t>
  </si>
  <si>
    <t>C65</t>
  </si>
  <si>
    <t>Tumeur maligne du bassinet</t>
  </si>
  <si>
    <t>C66</t>
  </si>
  <si>
    <t>Tumeur maligne de l'uretère à l'exclusion de orifice urétéral de la vessie</t>
  </si>
  <si>
    <t>C67</t>
  </si>
  <si>
    <t>Tumeur maligne de la vessie</t>
  </si>
  <si>
    <t>C68</t>
  </si>
  <si>
    <t>Tumeur maligne des organes urinaires, autres et non précisés</t>
  </si>
  <si>
    <t>Œil</t>
  </si>
  <si>
    <t>C69</t>
  </si>
  <si>
    <t>Tumeur maligne de l'oeil et de ses annexes</t>
  </si>
  <si>
    <t>Système nerveux central</t>
  </si>
  <si>
    <t>C70</t>
  </si>
  <si>
    <t>Tumeur maligne des méninges</t>
  </si>
  <si>
    <t>C71</t>
  </si>
  <si>
    <t>Tumeur maligne de l'encéphale</t>
  </si>
  <si>
    <t>C72</t>
  </si>
  <si>
    <t>Tumeur maligne de la moelle épinière, des nerfs crâniens et d'autres parties
du système nerveux central</t>
  </si>
  <si>
    <t>Thyroïde et autres glandes endocrines</t>
  </si>
  <si>
    <t>C73</t>
  </si>
  <si>
    <t>Tumeur maligne de la thyroïde</t>
  </si>
  <si>
    <t>C74</t>
  </si>
  <si>
    <t>Tumeur maligne de la surrénale</t>
  </si>
  <si>
    <t>C75</t>
  </si>
  <si>
    <t>Tumeur maligne d'autres glandes endocrines et structures apparentées</t>
  </si>
  <si>
    <t>C81</t>
  </si>
  <si>
    <t>Lymphome de Hodgkin</t>
  </si>
  <si>
    <t xml:space="preserve">C82 à C86
C88
</t>
  </si>
  <si>
    <t>Autres lymphomes et 
Maladies immunoprolifératives malignes</t>
  </si>
  <si>
    <t>C90</t>
  </si>
  <si>
    <t>Myélome multiple et tumeurs malignes à plasmocytes</t>
  </si>
  <si>
    <t xml:space="preserve">
C91.0
C92.0
C92.4
C92.5
C93.0
C94.2
C95.0
</t>
  </si>
  <si>
    <r>
      <rPr>
        <b/>
        <sz val="11"/>
        <color theme="1"/>
        <rFont val="Calibri"/>
        <family val="2"/>
        <scheme val="minor"/>
      </rPr>
      <t>Leucémies aigües</t>
    </r>
    <r>
      <rPr>
        <sz val="11"/>
        <color theme="1"/>
        <rFont val="Calibri"/>
        <family val="2"/>
        <scheme val="minor"/>
      </rPr>
      <t xml:space="preserve">
Leucémie lymphoblastique aiguë
Leucémie aiguë myéloblastique
Leucémie promyélocytaire aiguë
Leucémie myélomonocytaire aiguë
Leucémie monoblastique/monocytaire aigüe
Leucémie aigüe à mégacaryocytes
Leucémie aigüe à cellules non précisées</t>
    </r>
  </si>
  <si>
    <t xml:space="preserve">
C92.1
C92.2</t>
  </si>
  <si>
    <r>
      <rPr>
        <b/>
        <sz val="11"/>
        <color theme="1"/>
        <rFont val="Calibri"/>
        <family val="2"/>
        <scheme val="minor"/>
      </rPr>
      <t>Leucémie myéloïde chronique (LMC)</t>
    </r>
    <r>
      <rPr>
        <sz val="11"/>
        <color theme="1"/>
        <rFont val="Calibri"/>
        <family val="2"/>
        <scheme val="minor"/>
      </rPr>
      <t xml:space="preserve">
LMC, ABL-BCR positif
LMC atypique, ABL-BCR négatif</t>
    </r>
  </si>
  <si>
    <t>C91 hors C91.0
C92 hors C92.0, 92.1, C92.2, C92.4 et C92.5
C93 hors C93.0
C94 hors C94.2
C95 hors C95.0</t>
  </si>
  <si>
    <t>Leucémies autres</t>
  </si>
  <si>
    <t>C96</t>
  </si>
  <si>
    <t>Tumeurs malignes des tissus lymphoïde, hématopoïétique et apparentés,
autres et non précisées</t>
  </si>
  <si>
    <t>Tumeurs malignes de sièges mal définis, secondaires et non précisés / de sièges multiples indépendants</t>
  </si>
  <si>
    <r>
      <rPr>
        <b/>
        <sz val="11"/>
        <color theme="1"/>
        <rFont val="Calibri"/>
        <family val="2"/>
        <scheme val="minor"/>
      </rPr>
      <t xml:space="preserve">C76 à C80 </t>
    </r>
    <r>
      <rPr>
        <sz val="11"/>
        <color theme="1"/>
        <rFont val="Calibri"/>
        <family val="2"/>
        <scheme val="minor"/>
      </rPr>
      <t xml:space="preserve">
+ </t>
    </r>
    <r>
      <rPr>
        <b/>
        <sz val="11"/>
        <color theme="1"/>
        <rFont val="Calibri"/>
        <family val="2"/>
        <scheme val="minor"/>
      </rPr>
      <t>C97</t>
    </r>
    <r>
      <rPr>
        <sz val="11"/>
        <color theme="1"/>
        <rFont val="Calibri"/>
        <family val="2"/>
        <scheme val="minor"/>
      </rPr>
      <t xml:space="preserve"> Tumeurs malignes de sièges multiples indépendants (primitifs)</t>
    </r>
  </si>
  <si>
    <t>Tumeurs à évolution imprévisible ou inconnue</t>
  </si>
  <si>
    <r>
      <rPr>
        <b/>
        <sz val="11"/>
        <color theme="1"/>
        <rFont val="Calibri"/>
        <family val="2"/>
        <scheme val="minor"/>
      </rPr>
      <t xml:space="preserve">D37 à D48 </t>
    </r>
    <r>
      <rPr>
        <sz val="11"/>
        <color theme="1"/>
        <rFont val="Calibri"/>
        <family val="2"/>
        <scheme val="minor"/>
      </rPr>
      <t/>
    </r>
  </si>
  <si>
    <t>Autres codes CIM 10 de cancer</t>
  </si>
  <si>
    <r>
      <t xml:space="preserve">Préciser les codes </t>
    </r>
    <r>
      <rPr>
        <b/>
        <sz val="11"/>
        <color theme="1"/>
        <rFont val="Calibri"/>
        <family val="2"/>
        <scheme val="minor"/>
      </rPr>
      <t xml:space="preserve">
</t>
    </r>
    <r>
      <rPr>
        <b/>
        <sz val="11"/>
        <color theme="1"/>
        <rFont val="Calibri"/>
        <family val="2"/>
        <scheme val="minor"/>
      </rPr>
      <t xml:space="preserve">
</t>
    </r>
    <r>
      <rPr>
        <u/>
        <sz val="11"/>
        <color theme="1"/>
        <rFont val="Calibri"/>
        <family val="2"/>
        <scheme val="minor"/>
      </rPr>
      <t/>
    </r>
  </si>
  <si>
    <t>Code CIM-10 non renseigné</t>
  </si>
  <si>
    <t>TOTAL PAR RCP</t>
  </si>
  <si>
    <r>
      <t xml:space="preserve">Participation aux </t>
    </r>
    <r>
      <rPr>
        <b/>
        <u/>
        <sz val="11"/>
        <color rgb="FF259CD3"/>
        <rFont val="Calibri"/>
        <family val="2"/>
        <scheme val="minor"/>
      </rPr>
      <t>réunions du comité départemental des dépistages</t>
    </r>
    <r>
      <rPr>
        <b/>
        <sz val="11"/>
        <color rgb="FF259CD3"/>
        <rFont val="Calibri"/>
        <family val="2"/>
        <scheme val="minor"/>
      </rPr>
      <t xml:space="preserve"> mis en place par la SGDO : </t>
    </r>
    <r>
      <rPr>
        <b/>
        <i/>
        <sz val="11"/>
        <color rgb="FF259CD3"/>
        <rFont val="Calibri"/>
        <family val="2"/>
        <scheme val="minor"/>
      </rPr>
      <t xml:space="preserve">oui - non. Préciser
</t>
    </r>
  </si>
  <si>
    <r>
      <t xml:space="preserve">Préciser les </t>
    </r>
    <r>
      <rPr>
        <b/>
        <u/>
        <sz val="11"/>
        <color rgb="FF259CD3"/>
        <rFont val="Calibri"/>
        <family val="2"/>
        <scheme val="minor"/>
      </rPr>
      <t>actions réalisées en collaboration avec une SGDO</t>
    </r>
    <r>
      <rPr>
        <b/>
        <sz val="11"/>
        <color rgb="FF259CD3"/>
        <rFont val="Calibri"/>
        <family val="2"/>
        <scheme val="minor"/>
      </rPr>
      <t xml:space="preserve"> </t>
    </r>
  </si>
  <si>
    <r>
      <t xml:space="preserve">Préciser les </t>
    </r>
    <r>
      <rPr>
        <b/>
        <u/>
        <sz val="11"/>
        <color rgb="FF259CD3"/>
        <rFont val="Calibri"/>
        <family val="2"/>
        <scheme val="minor"/>
      </rPr>
      <t>autres actions</t>
    </r>
    <r>
      <rPr>
        <b/>
        <sz val="11"/>
        <color rgb="FF259CD3"/>
        <rFont val="Calibri"/>
        <family val="2"/>
        <scheme val="minor"/>
      </rPr>
      <t xml:space="preserve"> réalisées </t>
    </r>
  </si>
  <si>
    <r>
      <t xml:space="preserve">Participation aux </t>
    </r>
    <r>
      <rPr>
        <b/>
        <u/>
        <sz val="11"/>
        <color rgb="FF259CD3"/>
        <rFont val="Calibri"/>
        <family val="2"/>
        <scheme val="minor"/>
      </rPr>
      <t>réunions du comité départemental des dépistages</t>
    </r>
    <r>
      <rPr>
        <b/>
        <sz val="11"/>
        <color rgb="FF259CD3"/>
        <rFont val="Calibri"/>
        <family val="2"/>
        <scheme val="minor"/>
      </rPr>
      <t xml:space="preserve"> mis en place par la SGDO : </t>
    </r>
    <r>
      <rPr>
        <b/>
        <i/>
        <sz val="11"/>
        <color rgb="FF259CD3"/>
        <rFont val="Calibri"/>
        <family val="2"/>
        <scheme val="minor"/>
      </rPr>
      <t>oui - non. Préciser</t>
    </r>
  </si>
  <si>
    <t>3. TABLEAU DE SUIVI 2017 DES REUNIONS TRANSVERSALES (1 LIGNE PAR RCP)</t>
  </si>
  <si>
    <t>2. TABLEAU DE SUIVI 2017 DES RCP DE RECOURS (1 LIGNE PAR RCP)</t>
  </si>
  <si>
    <t>Participants HEMATOLOGIE</t>
  </si>
  <si>
    <t>Si Quorum spécifique non applicable (autres pathologies), nombre de fois où le quorum HAS n'est pas atteint?</t>
  </si>
  <si>
    <t>Nbre de séances dans l'année</t>
  </si>
  <si>
    <t>Nbre total de fiches dans l'année</t>
  </si>
  <si>
    <t>Nbre Moyen de participants par séance</t>
  </si>
  <si>
    <t>Participants CANCEROLOGIE D'ORGANE (DESC ou Compétence)</t>
  </si>
  <si>
    <t>Nbre d'émargements</t>
  </si>
  <si>
    <t>Nombres de dossiers ayant fait l'objet d'une demande d'avis en RCP de Recours</t>
  </si>
  <si>
    <t>Eskandari Jan, président, HP Clairval</t>
  </si>
  <si>
    <t>Olschwang Sylviane, coordonnateur</t>
  </si>
  <si>
    <t>Levreux-Touati Catherine, représentant de l’hôpital Européen</t>
  </si>
  <si>
    <t>Szymkowicz Cyril, représentant des établissements RGDS</t>
  </si>
  <si>
    <t>Boulmier Catherine pour Reig Frédéric, représentant des établissements Almaviva</t>
  </si>
  <si>
    <t>Mutualisation des RCP des hôpitaux Saint-Joseph, Beauregard et Casamance</t>
  </si>
  <si>
    <t xml:space="preserve">Synthèse Réunion 1 </t>
  </si>
  <si>
    <t>Synthèse Réunion 2</t>
  </si>
  <si>
    <t>Synthèse Réunion 3</t>
  </si>
  <si>
    <t>Synthèse Réunion 4</t>
  </si>
  <si>
    <t>Point sur la signature des chartes Oncogériatrie et Oncofertilité</t>
  </si>
  <si>
    <t>Actions 2017</t>
  </si>
  <si>
    <r>
      <rPr>
        <b/>
        <i/>
        <sz val="11"/>
        <color theme="1"/>
        <rFont val="Calibri"/>
        <family val="2"/>
        <scheme val="minor"/>
      </rPr>
      <t>Autorisations</t>
    </r>
    <r>
      <rPr>
        <i/>
        <sz val="10"/>
        <color theme="1"/>
        <rFont val="Calibri"/>
        <family val="2"/>
        <scheme val="minor"/>
      </rPr>
      <t xml:space="preserve"> : Chirurgie Digestive</t>
    </r>
  </si>
  <si>
    <t>Clinique de l'Etang de l'Olivier (Istres)</t>
  </si>
  <si>
    <t>NON</t>
  </si>
  <si>
    <t>2 car mise en place d'une inf. d'annonce fin juin 2017</t>
  </si>
  <si>
    <t>-</t>
  </si>
  <si>
    <t>&lt; 10</t>
  </si>
  <si>
    <t>&gt; 10</t>
  </si>
  <si>
    <t>OUI</t>
  </si>
  <si>
    <t>Distribution d'une plaquette CECOS</t>
  </si>
  <si>
    <t>Dr AMALRIC</t>
  </si>
  <si>
    <t>La psychologue libérale 
se déplace sur l'établissement sur demande des services et des médecins.</t>
  </si>
  <si>
    <t xml:space="preserve">NON : (mais participation à la journée annuelle du réseau régionale de Cancerologie OncoPaca-Corse le vendredi 16 juin 2017). </t>
  </si>
  <si>
    <t xml:space="preserve">Sensibilisation interne au mois d'octobre dans le cadre d'OCTOBRE ROSE : Distribution de "ruban rose" à accrocher sur la tenue de travail pour tous les professionnels;  Affichage de sensibilisation dans tout l'établissement; Participation aux "Régates Rose" le 7 octobre avec l'association "SOS Cancer du sein" et le groupe Almaviva-santé; Participation à une marche solidaire avec "la foulée martéguale" et l'association "Une pause pour soi" (le 8 octobre) ; Organisation d'une journée "Tous en rose" des professionnels, accompagné d'un stand d'information patients-visiteurs à l'entrée de la clinique avec l'association "Une pause pour soi" (le 26 octobre) ; rédaction d'articles sur le site internet et le journal interne clinique. </t>
  </si>
  <si>
    <t xml:space="preserve">Flyers d'information disponible dans les salles d'attentes et information patient par les praticiens </t>
  </si>
  <si>
    <t>Les dossiers patients sont vu en RCP où la grille G8 est jointe à la feuille RCP. Décision en fonction du resultats de la grille (score).</t>
  </si>
  <si>
    <t>Par l'intermédiaire de l'oncologue coordonnateur. Les dossiers patients sont vus en RCP avec un oncologue coordonnateur  où les prises en charge, orientations et les consultations spécifiques sont décidés de façon pluridisciplinaire.  Les patients sont ensuite adressés aux consultations nécessaires (pour l'onco-gériatrie possibilité de consultation chez le Dr AMALRIC)</t>
  </si>
  <si>
    <t xml:space="preserve">Cela s'organise par l'intermédiaire de l'oncologue coordonnateur. Une demande de consultation oncogénétique peut être réalisée selon les besoins.  Ces patients sont généralement adressés au Dr OLSCHWANG à Clairval. A noter, les patients pourront être adressés au service de consultation oncogénétique de la clinique de Marignane à compter du 29 janvier 2018 (une fois par mois). </t>
  </si>
  <si>
    <t xml:space="preserve">Lors de la consultation d'annonce médicale et lors de la consultation d'annonce réalisée par l'infirmière dédiée distribution d'une plaquette. </t>
  </si>
  <si>
    <t xml:space="preserve">Distribution de la plaquette ou information par l'intermédiaire de l'oncologue coordonnateur. Une demande de consultation dans un centre autorisé peut être réalisée selon le besoin. </t>
  </si>
  <si>
    <t xml:space="preserve">Référent Médical : Dr François AMALRIC, Oncologue coordonnateur
Référent soignant : Mme Muriel CHARLES, IDE d'annonce </t>
  </si>
  <si>
    <t>Mme Nora FOUQUET, psychologue (convention clinique, 0,08 ETP)</t>
  </si>
  <si>
    <t xml:space="preserve">84 patients ont bénébifiés d'une consultations avec la psychologue dans le cadre de la prise en charge des cancers. </t>
  </si>
  <si>
    <t>Information donnée par l'IDE d'annonce selon les besoins (EHPAD/CRAM/MAIRIE )</t>
  </si>
  <si>
    <t>HP CLAIRVAL</t>
  </si>
  <si>
    <t>Oui
Participation aux réunions et comités de pilotage de l'association ARCADES.</t>
  </si>
  <si>
    <t>Etablissement partenaire des évènements ARCADES, notamment la 1ère course MARSeille Bleu</t>
  </si>
  <si>
    <t>Stand d'information et de documentation installé dans le hall d'accueil durant tout le mois de Mars
20 mars 2017 : organisation d'une conférence pour les professionnels de ville et hospitaliers sur le cancer colorectal "Du dépistage au aux prises en charges thérapeutiques qui a réuni cette année encore plus de 50 participants. 
23 mars 2017 : organisation d'une journée d'animation et de sensibilisation du grand public au sein de l'établissement.
Photo trône avec prise de photos humoristiques &amp; messages de prévention, Manucures bleues, Distribution de brochures &amp; vidéos d’information et de prévention : le nouveau test de dépistage, le « Bien Manger », l’importance de l’activité physique
Jeu au travers d’un Quizz avec un panier Bio à gagner, eclairage et ambiance Bleue !</t>
  </si>
  <si>
    <t>Etablissement partenaire des évènements ARCADES, notamment la Conférence de presse de lancement d'Octobre Rose</t>
  </si>
  <si>
    <t>Stand d'information et de documentation installé dans le hall d'accueil durant tout le mois d'octobre
07/10/2017 : participation d'une équipe de professionnels aux Régates "Rose" organisées par l'association SOS Cancer du sein
05 octobre 2017 : journée d'animation Ros'info
Jeudi 19 octobre : Journée d'animation avec initiation à l'autopalpation information sur le dépistage organisé et animation par une illustratrice.</t>
  </si>
  <si>
    <t>Relai de la la campagne Make sense campaign pour le dépistage du cancer des VADS (dernière semaine de septembre),  stand d'information.
Conférence médicale le 06.10.2017 : les actualités en cancérologie ORL portant également sur le dépistage pour les médecins de ville</t>
  </si>
  <si>
    <r>
      <rPr>
        <b/>
        <sz val="11"/>
        <color theme="1"/>
        <rFont val="Calibri"/>
        <family val="2"/>
        <scheme val="minor"/>
      </rPr>
      <t xml:space="preserve">212 patients </t>
    </r>
    <r>
      <rPr>
        <sz val="11"/>
        <color theme="1"/>
        <rFont val="Calibri"/>
        <family val="2"/>
        <scheme val="minor"/>
      </rPr>
      <t xml:space="preserve">   (Consultations avec une infirmière d'annonce ou la coordinatrice du parcours de soins)</t>
    </r>
  </si>
  <si>
    <t>Poursuivre les actions de développement du recours à ce dispositif dans les services de chirurgie et la formation continue du personnel</t>
  </si>
  <si>
    <t>Fonctionnement accéléré = liaison directe entre intervenants médicaux, directement auprès du Dr Rettornaz, soit auprès du service de gériatrie de l'Hopital Saint Joseph.</t>
  </si>
  <si>
    <t>182 consultations dans l'établissement</t>
  </si>
  <si>
    <t>oui</t>
  </si>
  <si>
    <t xml:space="preserve">Information orale lors de la consultation médicale. Remise de documents lors des consultations infirmières. Mise à disposition dans les salles d'attente de documentation institutionnelle. 
Information en COPIL auprès des praticiens de la formation des référents oncofertilité et de l'organisation mise en place.
</t>
  </si>
  <si>
    <t>Mise à disposition de la fiche de liaison oncofertilité par les référents oncofertilité.
Fonctionnement accéléré = liaison directe entre intervenants médicaux et prise de RDV auprés du CECOS ou de l'équipe de l'Hôpital Saint Joseph</t>
  </si>
  <si>
    <t>Maryse ZACHARIAS (responsable d'unité de chimiothérapie et coordinatrice du parcours de soins)
Audrey GARIBBO-SARKISSIAN (assistante de coordination en cancérologie)</t>
  </si>
  <si>
    <t>Aurélie MARTINEZ 
1 ETP
Psychologue clinicienne</t>
  </si>
  <si>
    <t xml:space="preserve">178 patients </t>
  </si>
  <si>
    <t>1 ETP</t>
  </si>
  <si>
    <t>ORL</t>
  </si>
  <si>
    <t>PARIS
CHAMPETIER</t>
  </si>
  <si>
    <t>JEROME
CEDRIC</t>
  </si>
  <si>
    <t xml:space="preserve">COURRILLAUD
GARIBBO
</t>
  </si>
  <si>
    <t>Angélique
Audrey</t>
  </si>
  <si>
    <t>3C12</t>
  </si>
  <si>
    <t>PARIS
RICHARD</t>
  </si>
  <si>
    <t>JEROME
OLIVIER</t>
  </si>
  <si>
    <t>22
17</t>
  </si>
  <si>
    <t>CHAMPETIER</t>
  </si>
  <si>
    <t>CEDRIC</t>
  </si>
  <si>
    <t>VIVARRAT PERRIN
JACOB</t>
  </si>
  <si>
    <t>LAURENT
THIERRY</t>
  </si>
  <si>
    <t>20
17</t>
  </si>
  <si>
    <t>SENOLOGIE</t>
  </si>
  <si>
    <t>HP CLAIRVAL
CLINIQUE BOUCHARD</t>
  </si>
  <si>
    <t>AMALRIC
POLLET</t>
  </si>
  <si>
    <t>FRANCOIS
GUILLAUME</t>
  </si>
  <si>
    <t>SEIN
GYNECOLOGIQUE</t>
  </si>
  <si>
    <t>GURRIET
LAZARD
POLLET</t>
  </si>
  <si>
    <t>BRICE
ALEXANDRE
AYMERIC</t>
  </si>
  <si>
    <t>14
8
7</t>
  </si>
  <si>
    <t>AMALRIC
GROSS
PAOLI
ROUAH</t>
  </si>
  <si>
    <t>FRANCOIS
EMMANUEL
JEAN BAPTISTE
YVES</t>
  </si>
  <si>
    <t>19
19
10
1</t>
  </si>
  <si>
    <t>FOA
HERVE</t>
  </si>
  <si>
    <t>CYRIL
ROBERT</t>
  </si>
  <si>
    <t>24
9</t>
  </si>
  <si>
    <t>HENRIC</t>
  </si>
  <si>
    <t>ALAIN</t>
  </si>
  <si>
    <t>THOMASSIN
GARCON
MOUGNIOT
VIVARRAT PERRIN
CASALONGA</t>
  </si>
  <si>
    <t>LISE
STEPHANIE
CHRISTOPHE
LAURENT
FRANCOIS</t>
  </si>
  <si>
    <t>9
9
9
1
3</t>
  </si>
  <si>
    <t>AUBRY SAUVE</t>
  </si>
  <si>
    <t>CHRISTINE</t>
  </si>
  <si>
    <t>MEDECINE GENERALE</t>
  </si>
  <si>
    <t xml:space="preserve">DIGESTIF </t>
  </si>
  <si>
    <t>HP CLAIRVAL
HP RESIDENCE DU PARC</t>
  </si>
  <si>
    <t>SIZUN-MARILLIER
GUILLIN-POUJOL</t>
  </si>
  <si>
    <t>GAELLE
ALEXANDRA</t>
  </si>
  <si>
    <t>DIGESTIVES</t>
  </si>
  <si>
    <t xml:space="preserve">
FARA
CAMERLO
</t>
  </si>
  <si>
    <t>REGIS
ANTOINE</t>
  </si>
  <si>
    <t>17
1</t>
  </si>
  <si>
    <t>AIMARD
ESKANDARI</t>
  </si>
  <si>
    <t>LYDIE
JAN</t>
  </si>
  <si>
    <t>8
4</t>
  </si>
  <si>
    <t>NAVARRO
SIZUN-MARILLIER
MAILLOT
GUILLIN-POUJOL
RINALDI</t>
  </si>
  <si>
    <t>PHILIPPE
GAELLE
ANTOINE
ALEXANDRA
YVES</t>
  </si>
  <si>
    <t>Gastro-entérologie</t>
  </si>
  <si>
    <t>17
16
16
15
13</t>
  </si>
  <si>
    <t>CALVET</t>
  </si>
  <si>
    <t>PIERRE OLIVIER</t>
  </si>
  <si>
    <t>CASALONGA
MOUGNIOT</t>
  </si>
  <si>
    <t>FRANCOIS
CHRISTOPHE</t>
  </si>
  <si>
    <t>17
3</t>
  </si>
  <si>
    <t>ONCOLOGIE</t>
  </si>
  <si>
    <t>ESKANDARI
FOA</t>
  </si>
  <si>
    <t>JEAN
CYRIL</t>
  </si>
  <si>
    <t>UROLOGIE
PNEUMOLOGIE
HEMATOLOGIE</t>
  </si>
  <si>
    <t>ORSINI
PIETRI
GURRIET
LAZARD
RIERA</t>
  </si>
  <si>
    <t>BASTIEN
PAUL ANDRE
BRICE
ALEXANDRE
PIERRE</t>
  </si>
  <si>
    <t>18
16
9
6
6</t>
  </si>
  <si>
    <t>GROSS
PAOLI
ESKANDARI</t>
  </si>
  <si>
    <t>EMMANUEL
JEAN BAPTISTE
JAN</t>
  </si>
  <si>
    <t>21
13
2</t>
  </si>
  <si>
    <t>26
4</t>
  </si>
  <si>
    <t>MOUGNIOT
CASALONGA
VIVARRAT PERRIN</t>
  </si>
  <si>
    <t>CHRISTOPHE
FRANCOIS
LAURENT</t>
  </si>
  <si>
    <t>12
4
3</t>
  </si>
  <si>
    <t>NEUROLOGIE</t>
  </si>
  <si>
    <t>BARAT
ESKANDARI</t>
  </si>
  <si>
    <t>JEAN LUC
JAN</t>
  </si>
  <si>
    <t>METELLUS
ALLIEZ
DEVEZE
CARUSO
VINCENTELLI
BARAT</t>
  </si>
  <si>
    <t>PHILIPPE
JEAN ROCH
ARNAUD
GIUSEPPE
ANGE
JEAN LUC</t>
  </si>
  <si>
    <t>38
25
17
9
8
5</t>
  </si>
  <si>
    <t>ESKANDARI
GROSS</t>
  </si>
  <si>
    <t>JAN
EMMANUEL</t>
  </si>
  <si>
    <t>45
34</t>
  </si>
  <si>
    <t>HADJADJ AOUL
HERVE</t>
  </si>
  <si>
    <t>DJAMAL
ROBERT</t>
  </si>
  <si>
    <t>31
2</t>
  </si>
  <si>
    <t>AGUETTAZ
COMBAZ</t>
  </si>
  <si>
    <t>PIERRE
XAVIER</t>
  </si>
  <si>
    <t>39
5</t>
  </si>
  <si>
    <t>BOURRIERES</t>
  </si>
  <si>
    <t>CATHERINE</t>
  </si>
  <si>
    <t>ALGOLOGIE ET SOINS PALLIATIFS</t>
  </si>
  <si>
    <t>122 - ONCOLOGIE - HP CLAIRVAL</t>
  </si>
  <si>
    <t>132 - DIGESTIF HP CLAIRVAL</t>
  </si>
  <si>
    <t>120 - NEUROLOGIE - HP CLAIRVAL</t>
  </si>
  <si>
    <t>131 - SENOLOGIE HP CLAIRVAL</t>
  </si>
  <si>
    <t>non</t>
  </si>
  <si>
    <t>stand information et colon gonflable Roche</t>
  </si>
  <si>
    <t>patients vus a Beauregard où les chimio sont réalsées</t>
  </si>
  <si>
    <t>G8 integre au dossier informatise patient et consultation dr portier</t>
  </si>
  <si>
    <t xml:space="preserve">consultation Dr Olschwang </t>
  </si>
  <si>
    <t>idem</t>
  </si>
  <si>
    <t>hopital beauregard</t>
  </si>
  <si>
    <r>
      <rPr>
        <b/>
        <i/>
        <sz val="11"/>
        <color indexed="8"/>
        <rFont val="Calibri"/>
        <family val="2"/>
      </rPr>
      <t>Autorisations</t>
    </r>
    <r>
      <rPr>
        <i/>
        <sz val="10"/>
        <color indexed="8"/>
        <rFont val="Calibri"/>
        <family val="2"/>
      </rPr>
      <t xml:space="preserve"> : aucune; établissement affilié à l'hôpital Européen et à l'hôpital Vert Coteau</t>
    </r>
  </si>
  <si>
    <r>
      <rPr>
        <b/>
        <i/>
        <sz val="11"/>
        <color theme="1"/>
        <rFont val="Calibri"/>
        <family val="2"/>
        <scheme val="minor"/>
      </rPr>
      <t>Autorisations</t>
    </r>
    <r>
      <rPr>
        <i/>
        <sz val="10"/>
        <color theme="1"/>
        <rFont val="Calibri"/>
        <family val="2"/>
        <scheme val="minor"/>
      </rPr>
      <t xml:space="preserve"> : Chirurgie digestive et chirurgie urologique</t>
    </r>
  </si>
  <si>
    <t>Oui le 28/11/16</t>
  </si>
  <si>
    <t>Stand d'information 7/3/17 en présence des associations Arcades et Oncopartage(manucure). Le 5/3/17: participation à la course "MARSeille Bleu"</t>
  </si>
  <si>
    <t xml:space="preserve">Infos sur site facebook et internet de la Clinique, affichage de posters </t>
  </si>
  <si>
    <t>Oui le 03/07/2017</t>
  </si>
  <si>
    <t>Distribution de porte clés rappelant l'importance du dépistage à l'intention du personnel; Affichage de posters et infos sur facebook Clinique et sur le site internet</t>
  </si>
  <si>
    <t>Mobilisation du personnel de la Clinique, afin de participer aux Régates Roses le 7/10/17 organisées par SOS cancer du sein</t>
  </si>
  <si>
    <t>Participation active en Novembre au mois sans Tabac : posters, flyers, badge, infos site facebook….</t>
  </si>
  <si>
    <t>198 patients dans le cadre de l'annonce et 35 patients pour suivi (331 cs tout confondu)</t>
  </si>
  <si>
    <t>Le dispositif d'annonce est déployé dans tous les services de l'établissement</t>
  </si>
  <si>
    <t xml:space="preserve">Evaluation faite par l'Oncologue consultant dans la structure : utilisation de l'échelle G8 </t>
  </si>
  <si>
    <t xml:space="preserve">Si besoin l'oncologue adresse le patient à un oncogériatre dans une structure externe : Montolivet, Hôpital Européen </t>
  </si>
  <si>
    <t>Difficile de comptabiliser ces Cs car faites à l'extérieur</t>
  </si>
  <si>
    <t>Les patients sont adressés en Cs au Dr Olschwang sur le lieu de leur choix ( Timone, Clairval, Hopital Européen)</t>
  </si>
  <si>
    <t>31 patients</t>
  </si>
  <si>
    <t>Oui</t>
  </si>
  <si>
    <t>Des médecins formés assurent si besoin l'information aux patients</t>
  </si>
  <si>
    <t>Le médecin référent contacte si besoin directement le centre autorisé afin d'obtenir un rdv</t>
  </si>
  <si>
    <t>Dr Lorca Jean: chirurgie urologie; Dr Tomatis Laurent: chirurgie urologie; Dr Bodin Thomas: chirurgie urologie; Dr Vidal François: chirurgie urologie; Mme Boulmier Catherine: ide annonce</t>
  </si>
  <si>
    <t>A priori 0 en 2017</t>
  </si>
  <si>
    <t>Madame Cathy Thomae: psychologue clinicienne 3H/semaine</t>
  </si>
  <si>
    <t>112 patients</t>
  </si>
  <si>
    <t>0,1 ETP</t>
  </si>
  <si>
    <t>ROLEB</t>
  </si>
  <si>
    <t>Clinique générale de Marignane</t>
  </si>
  <si>
    <t>Clinique générale de Marignane, clinique de Vitrolles, clinique chirurgicale de Martigues</t>
  </si>
  <si>
    <t>BONNIEU</t>
  </si>
  <si>
    <t>SANDRINE</t>
  </si>
  <si>
    <r>
      <rPr>
        <b/>
        <i/>
        <sz val="11"/>
        <color theme="1"/>
        <rFont val="Calibri"/>
        <family val="2"/>
        <scheme val="minor"/>
      </rPr>
      <t>Autorisations</t>
    </r>
    <r>
      <rPr>
        <i/>
        <sz val="10"/>
        <color theme="1"/>
        <rFont val="Calibri"/>
        <family val="2"/>
        <scheme val="minor"/>
      </rPr>
      <t xml:space="preserve"> : chirurgie du sein</t>
    </r>
  </si>
  <si>
    <t>Infos sur site facebook et site internet de la Clinique, Affichage de posters dans l'établissement, flyers,…</t>
  </si>
  <si>
    <t>Participation à la course MARSeille Bleu du 5/3/17</t>
  </si>
  <si>
    <t>Oui le 3/7/17</t>
  </si>
  <si>
    <t xml:space="preserve">Le 7/10/17: participation du personnel et de patientes aux Régates Roses organisées par l'association SOS Cancer du sein à Marseille.       Le 10/10/17 : stand d'information au sein de la Clinique: manucure rose avec l'association Oncopartage  et proposition de séances de réflexothérapie par la Clinique. </t>
  </si>
  <si>
    <t>Infos sur site facebook et site internet de la Clinique, Affichage de posters dans l'établissement</t>
  </si>
  <si>
    <t>Participation active en Novembre au mois sans Tabac: poster, flyers, badges, infos sur site facebook Clinique</t>
  </si>
  <si>
    <t>69 patients</t>
  </si>
  <si>
    <t>Le dispositif d'annonce est déployé au sein de tous les services de la Clinique ( à part la maternité)</t>
  </si>
  <si>
    <t>Si besoin, le patient est adressé à un oncologue qui fera l'évaluation ou à un oncogériatre</t>
  </si>
  <si>
    <t>L'accès à ces Cs se fait par l'intermédiaire du chirurgien qui  prend en charge le patient ou par le biais de l'oncologue à qui est adressé le patient</t>
  </si>
  <si>
    <t>Difficile d'évaluer car ces Cs se font à l'extérieur de  l'établissement</t>
  </si>
  <si>
    <t xml:space="preserve">Les patients sont adressés par leur praticien en Cs externe à un médecin oncogénéticien sur le lieu de leur choix : Timone, Hopital Européen, Clairval, Aix en Provence  </t>
  </si>
  <si>
    <t>25 patients</t>
  </si>
  <si>
    <t>Le médecin référent du patient contacte si besoin directement le centre autorisé afin d'obtenir un rdv pour son patient</t>
  </si>
  <si>
    <t>Dr Pollet Guillaume: chirurgie mammaire; Dr Mourtialon Pascal: gynécologue obstétricien; Dr Guillibert François:gynécologue obstétricien; Mme Boulmier Catherine: ide Annonce</t>
  </si>
  <si>
    <t>1 patiente</t>
  </si>
  <si>
    <t>Mme Thomae Cathy, psychologue clinicienne 1H30/semaine</t>
  </si>
  <si>
    <t>65 patients</t>
  </si>
  <si>
    <t>ETP 2017: 25H</t>
  </si>
  <si>
    <r>
      <rPr>
        <b/>
        <i/>
        <sz val="11"/>
        <color theme="1"/>
        <rFont val="Calibri"/>
        <family val="2"/>
        <scheme val="minor"/>
      </rPr>
      <t>Autorisations</t>
    </r>
    <r>
      <rPr>
        <i/>
        <sz val="10"/>
        <color theme="1"/>
        <rFont val="Calibri"/>
        <family val="2"/>
        <scheme val="minor"/>
      </rPr>
      <t xml:space="preserve"> : </t>
    </r>
    <r>
      <rPr>
        <b/>
        <i/>
        <sz val="10"/>
        <color theme="1"/>
        <rFont val="Calibri"/>
        <family val="2"/>
        <scheme val="minor"/>
      </rPr>
      <t>Chimiothérapie, Chirurgies: digestive, mammaire et gynécologique, thoracique, VADS, urologique.</t>
    </r>
    <r>
      <rPr>
        <i/>
        <sz val="10"/>
        <color theme="1"/>
        <rFont val="Calibri"/>
        <family val="2"/>
        <scheme val="minor"/>
      </rPr>
      <t xml:space="preserve">
</t>
    </r>
  </si>
  <si>
    <t>Hôpital EUROPEEN</t>
  </si>
  <si>
    <t xml:space="preserve">OUI Participation du service Communication à la réunion  ARCADES en Juillet 2017. D'autre part  Dr Y. RINALDI médecin d'Gastro-Oncologue d'HE est le coordonnateur d'ARCADES pour le dépistage du CCR
 </t>
  </si>
  <si>
    <t>en Mars 2017 Course de MARSeille Bleu : participation d'une équipe de l'HE à la Course</t>
  </si>
  <si>
    <r>
      <rPr>
        <b/>
        <u/>
        <sz val="9"/>
        <color theme="1"/>
        <rFont val="Calibri"/>
        <family val="2"/>
        <scheme val="minor"/>
      </rPr>
      <t xml:space="preserve">1 Journée d'informations </t>
    </r>
    <r>
      <rPr>
        <sz val="9"/>
        <color theme="1"/>
        <rFont val="Calibri"/>
        <family val="2"/>
        <scheme val="minor"/>
      </rPr>
      <t xml:space="preserve">aupres des usagers et Personnel  au cours du mois dédié Mars Bleu avec:
-distribution de documentation . Explications sur l'utilisation du TEST Immunologique
- Vélos en démonstration   ainsi qu'un tapis de Marche,pour promouvoir l'Activité Physique .
-Défi Sportif participation pour financer l'association France Colon
-Information sur </t>
    </r>
    <r>
      <rPr>
        <b/>
        <sz val="9"/>
        <color theme="1"/>
        <rFont val="Calibri"/>
        <family val="2"/>
        <scheme val="minor"/>
      </rPr>
      <t>KAPA</t>
    </r>
    <r>
      <rPr>
        <sz val="9"/>
        <color theme="1"/>
        <rFont val="Calibri"/>
        <family val="2"/>
        <scheme val="minor"/>
      </rPr>
      <t xml:space="preserve"> :programme d'Activité Physique Adapté aux patients dans l'Hôpital Européen
-Prêt d'un Colon gonflable pour visualisation des lésions.(prêt et information par le Labo ROCHE)
Communications par :
-diffusion de Film sur le DO
-Affichage dans lieux de passage, sur le réseau TV interne et dans l'Intranet ,ainsi que sur le site de l'hôpital</t>
    </r>
  </si>
  <si>
    <t xml:space="preserve">OUI Participation du service Communication à la réunion  ARCADES en Juillet 2017 pour l'organisation d'Octobre Rose 2017 et de Mars bleu 2018
 </t>
  </si>
  <si>
    <t>Participation d'une Equipe de HE à la Régate ROSE organisée par l'association SOS cancer du sein en lien avec ARCADES pour promouvoir  le DO</t>
  </si>
  <si>
    <r>
      <rPr>
        <b/>
        <u/>
        <sz val="9"/>
        <color theme="1"/>
        <rFont val="Calibri"/>
        <family val="2"/>
        <scheme val="minor"/>
      </rPr>
      <t>1 Journée d'informations</t>
    </r>
    <r>
      <rPr>
        <sz val="9"/>
        <color theme="1"/>
        <rFont val="Calibri"/>
        <family val="2"/>
        <scheme val="minor"/>
      </rPr>
      <t xml:space="preserve"> aupres des usagers et du Personnel  au cours du mois dédié Octobre Rose avec :
-distribution de documentation . Explications sur le principe de la mammographie au sein du DO avec ARCADES.
-Présence de l'association" Vivre Mieux le Lymphoedème"= AVML
 -Participation du Dragon Boat.
- Information sur KAPA :programme d'Activité Physique Adapté dans l'Hôpital 
-lancement du Défit Tricot ( collecte de prothéses mammaires externes  tricotées)
Communications par :
Affichage dans lieux de passage, sur le réseau TV interne et dans l'Intranet ,ainsi que sur le site de l'hôpital
Affichage au service d'Imagerie , tout particulièrement de la Femme</t>
    </r>
  </si>
  <si>
    <t>637 patients</t>
  </si>
  <si>
    <t>le DA est déployé dans tous les services</t>
  </si>
  <si>
    <t>Déployer pour tous les patients la consultation d'annonce IDE. Certains ne sont pas encore pris en charge par L'IDE d'emblée du fait d'une sortie précoce . Amélioration en cours débutée fin Décembre avec une modification de l'organisation</t>
  </si>
  <si>
    <t>L'évaluation par l'échelle G8 est effectué par certains médecins et peut se retrouver au travers des notes médicales dans le dossier ou dans la fiche RCP . Il n'y a pas d'organisation mise en place</t>
  </si>
  <si>
    <t>Convention avec détachement d’un PH (Dr Frédérique RETORNAZ ) du centre gérontologique  départemental MONTOLIVET à 0.2 demi journée par semaine sur hôpital européen</t>
  </si>
  <si>
    <r>
      <rPr>
        <b/>
        <sz val="9"/>
        <color theme="1"/>
        <rFont val="Calibri"/>
        <family val="2"/>
        <scheme val="minor"/>
      </rPr>
      <t>60</t>
    </r>
    <r>
      <rPr>
        <sz val="9"/>
        <color theme="1"/>
        <rFont val="Calibri"/>
        <family val="2"/>
        <scheme val="minor"/>
      </rPr>
      <t xml:space="preserve"> sur hôpital européen et 
</t>
    </r>
    <r>
      <rPr>
        <b/>
        <sz val="9"/>
        <color theme="1"/>
        <rFont val="Calibri"/>
        <family val="2"/>
        <scheme val="minor"/>
      </rPr>
      <t xml:space="preserve">40 </t>
    </r>
    <r>
      <rPr>
        <sz val="9"/>
        <color theme="1"/>
        <rFont val="Calibri"/>
        <family val="2"/>
        <scheme val="minor"/>
      </rPr>
      <t xml:space="preserve">venant de l’hôpital européen évalués au centre gérontologique départemental </t>
    </r>
  </si>
  <si>
    <t>Consultations dédiées à HE :Dr Sylviane OLSCHWANG</t>
  </si>
  <si>
    <t>231 patients vus</t>
  </si>
  <si>
    <t xml:space="preserve">Information au cas par cas par le Médecin Référent du  patient et les professionnels qui ont bénéficié  de la formation à l'Oncofertilité .
Affichage du document faisant référence à l'Oncofertilité. Les IDE d'annonce relaient le Médecin référent et informe le patient selon son age et ses besoins.
</t>
  </si>
  <si>
    <r>
      <t xml:space="preserve">Les professionnels  formés à l'Oncofertilité organise au cas par cas la prise en charge quand le besoin du patient se présente. </t>
    </r>
    <r>
      <rPr>
        <b/>
        <sz val="9"/>
        <rFont val="Calibri"/>
        <family val="2"/>
        <scheme val="minor"/>
      </rPr>
      <t>IL y a une collaboration Médecin/ IDE d'annonce pour organiser dès l'annonce et avant la mise en route du TRT une consultation de Préservation de fertilité . Les RDV sont pris dès l'annonce et les bilans nécessaires sont aussitôt organisés . Tous l'organisation de cette PEC est précise et s'effectue en etroite collaboration Médecin Oncologue référent et IDE d'annonce et de coordination en SOS</t>
    </r>
  </si>
  <si>
    <t xml:space="preserve"> Dr Conte Michel Chir Gynéco, Dr Quilichini Jean Chir Gynéco, Dr Brunel Véronique Oncohématologue, Mme Anne MICHEL IDE SOS , Mme Laurence DI LELIO  Psychologue . Ils ont participé à la formation mise en place par le RRC.</t>
  </si>
  <si>
    <r>
      <rPr>
        <b/>
        <sz val="9"/>
        <rFont val="Calibri"/>
        <family val="2"/>
        <scheme val="minor"/>
      </rPr>
      <t xml:space="preserve">9 Patients au moins </t>
    </r>
    <r>
      <rPr>
        <sz val="9"/>
        <rFont val="Calibri"/>
        <family val="2"/>
        <scheme val="minor"/>
      </rPr>
      <t xml:space="preserve"> ont bénéficié d'une consultation PEC tracée par les IDE de coordiantion en SOS : 8 hommes et 1 femme.
D'autres patients porteurs d'une  pathologie séminale ont bénéficié de ce dispositif  , mais non tracés . </t>
    </r>
  </si>
  <si>
    <r>
      <rPr>
        <b/>
        <u/>
        <sz val="9"/>
        <color theme="1"/>
        <rFont val="Calibri"/>
        <family val="2"/>
        <scheme val="minor"/>
      </rPr>
      <t>Agnés LEUSSIER</t>
    </r>
    <r>
      <rPr>
        <sz val="9"/>
        <color theme="1"/>
        <rFont val="Calibri"/>
        <family val="2"/>
        <scheme val="minor"/>
      </rPr>
      <t xml:space="preserve"> : Psychologue Clinicienne 0,7 ETP : équipe mobile Soins Palliatifs , douleur
</t>
    </r>
    <r>
      <rPr>
        <b/>
        <u/>
        <sz val="9"/>
        <color theme="1"/>
        <rFont val="Calibri"/>
        <family val="2"/>
        <scheme val="minor"/>
      </rPr>
      <t>Virginie LOUBET:</t>
    </r>
    <r>
      <rPr>
        <sz val="9"/>
        <color theme="1"/>
        <rFont val="Calibri"/>
        <family val="2"/>
        <scheme val="minor"/>
      </rPr>
      <t xml:space="preserve"> Psychologue Clinicienne 0,4 ETP : équipe mobile Soins Palliatifs , douleur
</t>
    </r>
    <r>
      <rPr>
        <b/>
        <u/>
        <sz val="9"/>
        <color theme="1"/>
        <rFont val="Calibri"/>
        <family val="2"/>
        <scheme val="minor"/>
      </rPr>
      <t>Laurence DI LELIO</t>
    </r>
    <r>
      <rPr>
        <sz val="9"/>
        <color theme="1"/>
        <rFont val="Calibri"/>
        <family val="2"/>
        <scheme val="minor"/>
      </rPr>
      <t xml:space="preserve"> Psychologue Clinicienne:  présence 4 jours</t>
    </r>
  </si>
  <si>
    <r>
      <t>L'équipe des 2 Psychologues Soins Palliatifs dans le cadre de la cancérologie
* A.L a rencontré</t>
    </r>
    <r>
      <rPr>
        <b/>
        <sz val="9"/>
        <color theme="1"/>
        <rFont val="Calibri"/>
        <family val="2"/>
        <scheme val="minor"/>
      </rPr>
      <t xml:space="preserve">173 patients K distincts + 101 familles K distinctes </t>
    </r>
    <r>
      <rPr>
        <sz val="9"/>
        <color theme="1"/>
        <rFont val="Calibri"/>
        <family val="2"/>
        <scheme val="minor"/>
      </rPr>
      <t xml:space="preserve">= 553 entretiens avec patients K et 454 entretiens avec familles K
*VL a rencontré 194 patients K distincts+ 85 familles K distinctes= 461 entretiens avec patients K et 209 entretiens avec familles K
</t>
    </r>
    <r>
      <rPr>
        <b/>
        <sz val="9"/>
        <color theme="1"/>
        <rFont val="Calibri"/>
        <family val="2"/>
        <scheme val="minor"/>
      </rPr>
      <t xml:space="preserve">AU total : 367 patients entretiens patients et 186 familles distinctes 
Au total 1014 entretiens patients et 663 entretiens familles
</t>
    </r>
    <r>
      <rPr>
        <sz val="9"/>
        <color theme="1"/>
        <rFont val="Calibri"/>
        <family val="2"/>
        <scheme val="minor"/>
      </rPr>
      <t xml:space="preserve">
*</t>
    </r>
    <r>
      <rPr>
        <b/>
        <sz val="9"/>
        <color theme="1"/>
        <rFont val="Calibri"/>
        <family val="2"/>
        <scheme val="minor"/>
      </rPr>
      <t>L.DI LELIO</t>
    </r>
    <r>
      <rPr>
        <sz val="9"/>
        <color theme="1"/>
        <rFont val="Calibri"/>
        <family val="2"/>
        <scheme val="minor"/>
      </rPr>
      <t xml:space="preserve"> dans le cadre de la Cancérologie a vu 
</t>
    </r>
    <r>
      <rPr>
        <b/>
        <u/>
        <sz val="9"/>
        <color theme="1"/>
        <rFont val="Calibri"/>
        <family val="2"/>
        <scheme val="minor"/>
      </rPr>
      <t>Nouveaux patients :  664
Suivis anciens patients :  454</t>
    </r>
    <r>
      <rPr>
        <sz val="9"/>
        <color theme="1"/>
        <rFont val="Calibri"/>
        <family val="2"/>
        <scheme val="minor"/>
      </rPr>
      <t xml:space="preserve">
</t>
    </r>
    <r>
      <rPr>
        <b/>
        <u/>
        <sz val="9"/>
        <color theme="1"/>
        <rFont val="Calibri"/>
        <family val="2"/>
        <scheme val="minor"/>
      </rPr>
      <t>PEC palliatives:  584</t>
    </r>
  </si>
  <si>
    <t xml:space="preserve"> il y a toujours une prise en charge  possible avec 3 psychologues . Il y a aussi 2 Psychiatres dont un attaché à l'équipe de soins Palliatif . 
La prise en charge Psychologue du Réseau ILHUP a été relayée auprès de toutes les unités  de soins pour un suivi hors hôpital(info soignants et Affichage + flyer)</t>
  </si>
  <si>
    <t xml:space="preserve"> Il y a un Service social dans l' Hôpital avec 2 ETP Assistantes Sociales  accompagnées de 3 autres personnes : dont 2 secrétaires et une faisant fonction d'AS en cours de validation   </t>
  </si>
  <si>
    <t>Il y a toujours du personnel du Service Social présent dans l'Hôpital en journée.</t>
  </si>
  <si>
    <t>PNEUMOLOGIE   HEMATOLOGIE Hôpital Européen</t>
  </si>
  <si>
    <t>HE</t>
  </si>
  <si>
    <t xml:space="preserve"> PEGLIASCO
 ESKANDARI</t>
  </si>
  <si>
    <t>Hervé
Jan</t>
  </si>
  <si>
    <t xml:space="preserve"> </t>
  </si>
  <si>
    <t>PNEUMOLOGIE
   HEMATOLOGIE</t>
  </si>
  <si>
    <t>VIDAL
BONNET</t>
  </si>
  <si>
    <t>Renaud
Pierre Mathieu</t>
  </si>
  <si>
    <t>35
31</t>
  </si>
  <si>
    <t>ESKANDARI</t>
  </si>
  <si>
    <t>Jan</t>
  </si>
  <si>
    <t>BRUNEL</t>
  </si>
  <si>
    <t>Véronique</t>
  </si>
  <si>
    <t>PEGLIASCO
Le TREUT</t>
  </si>
  <si>
    <t>Hervé
Jacques</t>
  </si>
  <si>
    <t>Pneumo -Oncologues</t>
  </si>
  <si>
    <t>46
14</t>
  </si>
  <si>
    <t>PATTE
CALVET
DE FROMONT</t>
  </si>
  <si>
    <t>Jean Hugues
Pierre
Marc</t>
  </si>
  <si>
    <t>32
6</t>
  </si>
  <si>
    <t>CHARMASSON
DEHAENE</t>
  </si>
  <si>
    <t>Laurent
Aurélie</t>
  </si>
  <si>
    <t>17
8</t>
  </si>
  <si>
    <t>FRATICELLI
BONNIFACE
VIALETTE
PRADAL
 NOEL GUILLET
LEVREUX TOUATI
NICOLI
ROGNON
AOUADENE</t>
  </si>
  <si>
    <t xml:space="preserve">Anne
Stéphanie
Jean Paul
Michel
Amélie
Catherine
Edith
Amélie
Assia
 </t>
  </si>
  <si>
    <t>Pneumologues
Pneumologues
Pneumologues
Pneumologues
ALGOL - S Pall
Med Gen Coordin
DIM
Pharmacien 
ARC</t>
  </si>
  <si>
    <t xml:space="preserve">
32
10
26
15
12
43
12
22
22
</t>
  </si>
  <si>
    <t>Intégration Dr LE TREUT Jacques et Dr DEHAENE Aurélie
Participation de la Pharmacienne en lien avec les Essais Thérap et de l'ARC</t>
  </si>
  <si>
    <t>SEIN GYNECOLOGIE Hôpital Européen</t>
  </si>
  <si>
    <t xml:space="preserve"> CONTE 
 DALIVOUST</t>
  </si>
  <si>
    <t xml:space="preserve"> Michel
Philippe</t>
  </si>
  <si>
    <t>SEIN 
GYNECOLOGIE</t>
  </si>
  <si>
    <t>NON le transfert Informatique n'a pas été fait. Toutes les FRCP sont dans le Dossier Informatisé QCARE de HE</t>
  </si>
  <si>
    <t>CONTE
QUILICHINI
MOUREMBLE
LE TOUZE
LENA</t>
  </si>
  <si>
    <t>Michel
Jean 
Olivia
Olivier
Eric</t>
  </si>
  <si>
    <t>17
15
17
5
1</t>
  </si>
  <si>
    <t>AIMARD
COWEN</t>
  </si>
  <si>
    <t>Lydie
Didier</t>
  </si>
  <si>
    <t>17
16</t>
  </si>
  <si>
    <t>DALIVOUST</t>
  </si>
  <si>
    <t>Philippe</t>
  </si>
  <si>
    <t>MEYNARD</t>
  </si>
  <si>
    <t>paule</t>
  </si>
  <si>
    <t>JUHAN
PONCET</t>
  </si>
  <si>
    <t>Valérie
Martine</t>
  </si>
  <si>
    <t>11
1</t>
  </si>
  <si>
    <t>LEVREUX TOUATI
ROGNON
DUBOIS</t>
  </si>
  <si>
    <t>Catherine
Amélie
Marlène</t>
  </si>
  <si>
    <t>Méd Gen Coord
Pharmacie
ARC</t>
  </si>
  <si>
    <t>18
2
16</t>
  </si>
  <si>
    <t xml:space="preserve">Participation de l'ARC et fin d'année de la Pharmacienne en lien avec les Essais Thérap  </t>
  </si>
  <si>
    <t>DIGESTIF 
Hôpital Européen</t>
  </si>
  <si>
    <t>RINALDI 
BARRIERE</t>
  </si>
  <si>
    <t>Yves
Nicolas</t>
  </si>
  <si>
    <t>HEPATIQUE 
DIGESTIVE</t>
  </si>
  <si>
    <t>22
9
8
13
8
2
14</t>
  </si>
  <si>
    <t>ESKANDARI
GROSS
ROUAH</t>
  </si>
  <si>
    <t xml:space="preserve">Jan
Emmanuel
Albert Yves
</t>
  </si>
  <si>
    <t>10
13
14</t>
  </si>
  <si>
    <t>BARRIERE
GIGOUT
JULIEN
RINALDI</t>
  </si>
  <si>
    <t>Nicolas
Julie
Cécile
Yves</t>
  </si>
  <si>
    <t xml:space="preserve">HepatoGastro entérologue, Oncologues </t>
  </si>
  <si>
    <t>20
18
22
23</t>
  </si>
  <si>
    <t>MATHOULIN-PORTIER
CREBASSA
CHOLLAT-NAMY</t>
  </si>
  <si>
    <t>Marie Pierre
Bénédicte
Alexandre</t>
  </si>
  <si>
    <t>12
4
9</t>
  </si>
  <si>
    <t>COHEN
GAUDON
PORTIER</t>
  </si>
  <si>
    <t>Frédéric
Chloé
François</t>
  </si>
  <si>
    <t>15
17
2</t>
  </si>
  <si>
    <t>Béatrice
Thierry
Catherine</t>
  </si>
  <si>
    <t>Gastro-E
Gastro-E
Med Gen Coord</t>
  </si>
  <si>
    <t>2
2
9</t>
  </si>
  <si>
    <t>UROLOGIE Hôpital Européen</t>
  </si>
  <si>
    <t>GRISONI
CARCENAC</t>
  </si>
  <si>
    <t>Vincent
Aurélien</t>
  </si>
  <si>
    <t>UROLOGIQUE</t>
  </si>
  <si>
    <t xml:space="preserve">Non sont dans le dossier Calimed des Chirurgiens , puis les FRCP sont transmises dans le dossier QD REPORT de HE </t>
  </si>
  <si>
    <t>CARCENAC
DETURMENY
GABRIEL
GRISONI
VAN HOVE</t>
  </si>
  <si>
    <t xml:space="preserve"> Aurélien
Julien
Gabriel
Vincent
Antoine</t>
  </si>
  <si>
    <t>16
13
13
17
17</t>
  </si>
  <si>
    <t xml:space="preserve">AIMARD
 </t>
  </si>
  <si>
    <t>Lydie</t>
  </si>
  <si>
    <t xml:space="preserve">CARCENAC
DETURMENY
GABRIEL
GRISONI
VAN HOVE
</t>
  </si>
  <si>
    <t xml:space="preserve"> Aurélien
Julien
Gabriel
Vincent
Antoine
</t>
  </si>
  <si>
    <t>Urologues</t>
  </si>
  <si>
    <t>CREBASSA
DE FROMONT</t>
  </si>
  <si>
    <t>Bénédicte
Marc</t>
  </si>
  <si>
    <t>11
2</t>
  </si>
  <si>
    <t>SOUTEYRAND</t>
  </si>
  <si>
    <t>ORL et Chirurgie cervico-faciale - Hôpital Européen</t>
  </si>
  <si>
    <t>ACHACHE
 SALLES
  ESKANDARI</t>
  </si>
  <si>
    <t>Michael
Francois
Jan</t>
  </si>
  <si>
    <t>VADS</t>
  </si>
  <si>
    <t>OUI , dans ONCORCP</t>
  </si>
  <si>
    <t>ACHACHE
GUENOUN
PIDELLO
DELATTRE
SALLES
THEOLEYRE
DANVIN
GUENOUN</t>
  </si>
  <si>
    <t xml:space="preserve">
Michael
Alain
François
Jérome
François
Benoit
Jean Baptiste
Frédéric
</t>
  </si>
  <si>
    <t>20
20
18
18
17
15
11
9</t>
  </si>
  <si>
    <t>MARCY</t>
  </si>
  <si>
    <t>Myriam</t>
  </si>
  <si>
    <t>DULAC</t>
  </si>
  <si>
    <t>Pierre</t>
  </si>
  <si>
    <t>FOURCADE-ROCH</t>
  </si>
  <si>
    <t>Sabrina</t>
  </si>
  <si>
    <t>Dermatologie vénérologie</t>
  </si>
  <si>
    <t>3
4</t>
  </si>
  <si>
    <t>3
7</t>
  </si>
  <si>
    <t>3
5</t>
  </si>
  <si>
    <t>3
2
3</t>
  </si>
  <si>
    <t>3
2
1</t>
  </si>
  <si>
    <t>1
1</t>
  </si>
  <si>
    <t xml:space="preserve">1
1
</t>
  </si>
  <si>
    <t>2
1</t>
  </si>
  <si>
    <t>Création de l'association 3C12, rédaction et validation des statuts, 71 adhérents au 31 décembre 2017 (médecins, paramédicaux, administratifs)</t>
  </si>
  <si>
    <t>Accueil dédié à l'imagerie mammaire dans le cadre du déistage "arcades"</t>
  </si>
  <si>
    <t xml:space="preserve">OUI: DR ROUAH et DR HUYNH </t>
  </si>
  <si>
    <t>OUI: Dr ROUAH</t>
  </si>
  <si>
    <t>Les personnes en situation de handicap bénéficient d'examens de dépistage adapté à l'âge et au sexe lors d'un passage en hôpital de jour</t>
  </si>
  <si>
    <t>Les femmes en situation de handicap bénéficient d'un examen sénologique de dépistage avec ou sans mammographie en fonction de leur âge  lors d'un passage en hôpital de jour</t>
  </si>
  <si>
    <t>Consultations à l'hôpital Clairval par convention</t>
  </si>
  <si>
    <t>L'évaluation est faite en RCP (hors clinique Bonneveine)</t>
  </si>
  <si>
    <t>Les patients sont orientés vers l'IPC</t>
  </si>
  <si>
    <t>Fonction de l'établissement autorisé concerné (par convention)</t>
  </si>
  <si>
    <t>Hôpital Européen ou Hôpital Vert Coteau selon le cas</t>
  </si>
  <si>
    <t>Stéphane CAMPO IDE</t>
  </si>
  <si>
    <t>Mme ZEMMOUR 0.3 ETP</t>
  </si>
  <si>
    <t>Stand sur le marché d'Istres (24/10/2017) pour informer sur le dépistage, semaine de sensibilisation pour le personnel (tenues roses), les patients et les visiteurs.</t>
  </si>
  <si>
    <t xml:space="preserve">Finalisation des nouveaux PPS avant déploiement </t>
  </si>
  <si>
    <t>Codification : décision en fonction du score obtenu par l'échelle</t>
  </si>
  <si>
    <t>Choix de l'oncologue</t>
  </si>
  <si>
    <t>Mme Cathy THOMAE (0,2 ETP)</t>
  </si>
  <si>
    <t>0,5 ETP</t>
  </si>
  <si>
    <t>Clinique chirurgicale de Martigues</t>
  </si>
  <si>
    <t>Clinique de Bonneveine</t>
  </si>
  <si>
    <r>
      <t xml:space="preserve">Campagne de communication pour MARS BLEU : affichage dans tous les secteurs de soins et l'accueil, article dans le journal interne et participation au programme national du dépistage du cancer colorectal avec élaboration d'un stand par l'infirmière d'annonce avec présentation du nouveau KIT de dépistage </t>
    </r>
    <r>
      <rPr>
        <sz val="11"/>
        <rFont val="Calibri"/>
        <family val="2"/>
        <scheme val="minor"/>
      </rPr>
      <t>(collaboration avec un gastroenterologue de létablissement)</t>
    </r>
  </si>
  <si>
    <r>
      <rPr>
        <b/>
        <i/>
        <sz val="11"/>
        <color theme="1"/>
        <rFont val="Calibri"/>
        <family val="2"/>
        <scheme val="minor"/>
      </rPr>
      <t>Autorisations</t>
    </r>
    <r>
      <rPr>
        <i/>
        <sz val="10"/>
        <color theme="1"/>
        <rFont val="Calibri"/>
        <family val="2"/>
        <scheme val="minor"/>
      </rPr>
      <t xml:space="preserve"> :  Chimiothérapie, Chirurgie mammaire, Chirurgie digestive, Chirurgie ORL, Chirurgie Thoracique</t>
    </r>
  </si>
  <si>
    <r>
      <rPr>
        <b/>
        <i/>
        <sz val="11"/>
        <color theme="1"/>
        <rFont val="Calibri"/>
        <family val="2"/>
        <scheme val="minor"/>
      </rPr>
      <t>Autorisations</t>
    </r>
    <r>
      <rPr>
        <i/>
        <sz val="10"/>
        <color theme="1"/>
        <rFont val="Calibri"/>
        <family val="2"/>
        <scheme val="minor"/>
      </rPr>
      <t xml:space="preserve"> : Chirurgie digestive et de la thyroïde</t>
    </r>
  </si>
  <si>
    <t xml:space="preserve">Consultation Dr OLSCHWANG à l'hôpital Clairval. A noter, les patients pourront être adressés au service de consultation oncogénétique de la clinique de Marignane à compter du 29 janvier 2018 (une fois par mois). </t>
  </si>
  <si>
    <t xml:space="preserve">Le calcul du score G8 est ancré dans les pratiques médicales. Néanmoins la traçabilité de ce score reste disparate du fait de la multiplicité des supports informatiques et papiers utilisés par les praticiens. 
Depuis décembre 2016, l'item a été rajouté dans le formulaire papier de présentation des dossiers en RCP, ainsi que le questionnaire oncodage complet au verso.
La calculatrice en ligne proposée par le réseau espace cancer Rhône Alpes est mise à disposition des praticiens.
L’établissement est signataire de la charte d’oncogériatrie du réseau régional de cancérologie ONCOPACA </t>
  </si>
  <si>
    <t>Indicateur chiffré non disponible (diversité des supports informatiques, papiers et logiciels de médecine libérale)</t>
  </si>
  <si>
    <r>
      <rPr>
        <b/>
        <i/>
        <sz val="11"/>
        <color theme="1"/>
        <rFont val="Calibri"/>
        <family val="2"/>
        <scheme val="minor"/>
      </rPr>
      <t>Autorisations</t>
    </r>
    <r>
      <rPr>
        <i/>
        <sz val="10"/>
        <color theme="1"/>
        <rFont val="Calibri"/>
        <family val="2"/>
        <scheme val="minor"/>
      </rPr>
      <t xml:space="preserve"> : Chirurgie digestive</t>
    </r>
  </si>
  <si>
    <t>HIA LAVERAN</t>
  </si>
  <si>
    <t>Clinique Générale (Marignane)</t>
  </si>
  <si>
    <t>Clinique de Vitrolles</t>
  </si>
  <si>
    <t>consultation Dr  Retornaz centre de gérontologie si besoin</t>
  </si>
  <si>
    <t>patients adressés à la Conception</t>
  </si>
  <si>
    <t>HP Résidence du Parc</t>
  </si>
  <si>
    <t>IRIDIS (Centre de Radiothérapie Clairval)</t>
  </si>
  <si>
    <r>
      <t xml:space="preserve"> </t>
    </r>
    <r>
      <rPr>
        <b/>
        <i/>
        <sz val="11"/>
        <color theme="1"/>
        <rFont val="Calibri"/>
        <family val="2"/>
        <scheme val="minor"/>
      </rPr>
      <t xml:space="preserve">Autorisations </t>
    </r>
    <r>
      <rPr>
        <i/>
        <sz val="10"/>
        <color theme="1"/>
        <rFont val="Calibri"/>
        <family val="2"/>
        <scheme val="minor"/>
      </rPr>
      <t>: 
 Radiothérapie</t>
    </r>
  </si>
  <si>
    <r>
      <t xml:space="preserve"> </t>
    </r>
    <r>
      <rPr>
        <b/>
        <i/>
        <sz val="11"/>
        <color theme="1"/>
        <rFont val="Calibri"/>
        <family val="2"/>
        <scheme val="minor"/>
      </rPr>
      <t xml:space="preserve">Autorisations </t>
    </r>
    <r>
      <rPr>
        <i/>
        <sz val="10"/>
        <color theme="1"/>
        <rFont val="Calibri"/>
        <family val="2"/>
        <scheme val="minor"/>
      </rPr>
      <t>: 
 Chirurgie digestive</t>
    </r>
  </si>
  <si>
    <t>Centre de Radiothérapie Beauregard</t>
  </si>
  <si>
    <t>Clinique Bouchard</t>
  </si>
  <si>
    <t>Fusionné avec l'HP Clairval (Institut de Cancérologie Marseille-Provence): fonctionnement commun</t>
  </si>
  <si>
    <t>Convention avec l'HP Clairval, pas de retour direct d'information</t>
  </si>
  <si>
    <t>Fusionné avec l'HP Beauregard (3C9): fonctionnement commun, pas de retour direct d'information</t>
  </si>
  <si>
    <r>
      <t xml:space="preserve"> </t>
    </r>
    <r>
      <rPr>
        <b/>
        <i/>
        <sz val="11"/>
        <color theme="1"/>
        <rFont val="Calibri"/>
        <family val="2"/>
        <scheme val="minor"/>
      </rPr>
      <t xml:space="preserve">Autorisations </t>
    </r>
    <r>
      <rPr>
        <i/>
        <sz val="10"/>
        <color theme="1"/>
        <rFont val="Calibri"/>
        <family val="2"/>
        <scheme val="minor"/>
      </rPr>
      <t>: 
 Chirurgie mammaire, gynécologique et digestive</t>
    </r>
  </si>
  <si>
    <t>Présentation et validation du masque du site Internet du 3C (mis en ligne sans référencement dans les moteurs de recherche en décembre 2017 à l'adresse http://3c12.apps-1and1.net)</t>
  </si>
  <si>
    <t>RAS</t>
  </si>
  <si>
    <t>A noter la systématisation de l'accès au dépistage ciblé sur le sexe et l'âge des patients en situation de handicap vus à l'hôpital de jour de la clinique de Bonneveine</t>
  </si>
  <si>
    <t>Clinique Monticelli Vélodrome</t>
  </si>
  <si>
    <t>Aucune vision du dispositif à la clinique Monticelli Vélodrome ni à Beauregard; gros effort de structuration dans les 4 cliniques de l'Etang de Berre, facilité par la présence d'un directeur régional unique</t>
  </si>
  <si>
    <t>Forte sensibilisation des ES cette année, avec signature de la charte oncogériatrie de tous les ES sauf le Centre de Radiothérapie de Beauregard, la clinique Monticelli Vélodrome et la clinique Bouchard)</t>
  </si>
  <si>
    <t>Tous les ES signataires de la charte ont une consultation dédiée ou une convention avec un ES qui en dispose</t>
  </si>
  <si>
    <t>140 traçables</t>
  </si>
  <si>
    <t>Tous les ES adressent les patients concernés à l'une des consultations du 3C12 (Clairval, Européen) sauf la clinique de Bonneveine qui adresse à l'IPC</t>
  </si>
  <si>
    <t>Tous dont 2 en 2017 (Clinique Chirurgicale de Martigues et Clinique Bouchard)</t>
  </si>
  <si>
    <t>Conventions avec l'HP Clairval et l'IPC, pas de retour direct d'information</t>
  </si>
  <si>
    <t>Consultations spécialisées par des praticiens formés, plaquettes</t>
  </si>
  <si>
    <t>La clinique de Bonneveine et l'hôpital Laveran adressent les patients à l'hôpital Beauregard ou à la Conception respectivement; tous les autres ES ont des praticiens disponibles sur place</t>
  </si>
  <si>
    <t>de 10 à 20 estimés; systématisation prévue en 2018</t>
  </si>
  <si>
    <t>psychologue non dedié</t>
  </si>
  <si>
    <t>Environ 3 ETP au total, répartis sur tous les sites, toutes cliniciennes</t>
  </si>
  <si>
    <t>1507 patients distincts, et 186 nouvelles personnes issues de familles des patients traités, 584 prises en charge en soins palliatifs</t>
  </si>
  <si>
    <t>Les psychologues du réseau ILHUP et de l'hôpital Beauregard sont également sollicités</t>
  </si>
  <si>
    <t>entre 7 et 8 ETP pour l'ensemble des ES</t>
  </si>
  <si>
    <t>A la clinique de Martigues, l'IDE donne l'information sur les centres relais</t>
  </si>
  <si>
    <t>TOPIN</t>
  </si>
  <si>
    <t>Claudie</t>
  </si>
  <si>
    <t>HENRIC
LORCA</t>
  </si>
  <si>
    <t>ALAIN
JEAN</t>
  </si>
  <si>
    <t>COURRILLAUD
GARIBBO</t>
  </si>
  <si>
    <t>UROLOGIE
SENOLOGIE
DIGESTIF</t>
  </si>
  <si>
    <t>4.5</t>
  </si>
  <si>
    <t>BRUNET</t>
  </si>
  <si>
    <t>YANN</t>
  </si>
  <si>
    <t>GROSS</t>
  </si>
  <si>
    <t>EMMANUEL</t>
  </si>
  <si>
    <t>HERVE</t>
  </si>
  <si>
    <t>ROBERT</t>
  </si>
  <si>
    <t xml:space="preserve">Antoine
Stéphane
Thomas
Régis
Patrick
Marc Antoine
Antoine </t>
  </si>
  <si>
    <t>CAMERLO
CHERKI
CRESPY
FARA
SABIANI
QUILICHINI
ZATTARA</t>
  </si>
  <si>
    <t>GIUDICI
D'AGOSTINO
MARZANO
LORCA
TOMATIS
GARCIA
VIDAL
BODIN</t>
  </si>
  <si>
    <t>Philippe
Jacopo
Ettore
Jean
Laurent
Grégory
François
Thomas</t>
  </si>
  <si>
    <t>12
2
1
17
11
7
6
6</t>
  </si>
  <si>
    <t>MANOS
MONCADA</t>
  </si>
  <si>
    <t>THIERRY
KARL</t>
  </si>
  <si>
    <t>Oncologie polyvalente</t>
  </si>
  <si>
    <t>Clinique de l'Etang de l'Olivier (Istres), Clinique chirurgicale de Martigues</t>
  </si>
  <si>
    <t>AMALRIC
DARRASON</t>
  </si>
  <si>
    <t>FRANCOIS
ROLLAND</t>
  </si>
  <si>
    <t>CERVETTI</t>
  </si>
  <si>
    <t>MARIE-ANNE</t>
  </si>
  <si>
    <t>SENOLOGIE
DIGESTIF
UROLOGIE</t>
  </si>
  <si>
    <t>COQUET
MARZANO
PIMENTEL
MAAKARON
FERNANDEZ
CRESPY
GUILLERMET
SOJOD</t>
  </si>
  <si>
    <t>Benjamin
Ettore
Maria Teresa
Michel
Roger
Bernard
Rémi
Ghassan</t>
  </si>
  <si>
    <t>9
8
5
5
2
2
1
6</t>
  </si>
  <si>
    <t>AMALRIC</t>
  </si>
  <si>
    <t>FRANCOIS</t>
  </si>
  <si>
    <t>GRUNBERG</t>
  </si>
  <si>
    <t>BERNARD</t>
  </si>
  <si>
    <t>SEVERY</t>
  </si>
  <si>
    <t>GEORGES</t>
  </si>
  <si>
    <t>DRIR
DARRASON</t>
  </si>
  <si>
    <t>MOHAMMED
ROLLAND</t>
  </si>
  <si>
    <t>4
11</t>
  </si>
  <si>
    <t>RATSIMANOHATRA</t>
  </si>
  <si>
    <t>HAINGOTIANA</t>
  </si>
  <si>
    <t>Gériatrie</t>
  </si>
  <si>
    <t>100% MT, 26% non validées</t>
  </si>
  <si>
    <t>70% non validées</t>
  </si>
  <si>
    <t>Oncologie</t>
  </si>
  <si>
    <t>HIA Laveran</t>
  </si>
  <si>
    <t>MASSOURE
ESKANDARI</t>
  </si>
  <si>
    <t>DIGESTIF
PNEUMOLOGIE</t>
  </si>
  <si>
    <t>6.4</t>
  </si>
  <si>
    <t>Marie-Pauline
Jan</t>
  </si>
  <si>
    <t>PIERRE
PIERRE
YVAIN
BRUNO
GISLAIN
GERALDINE</t>
  </si>
  <si>
    <t>HAEN
BONNET
GOUDARD
DELAVILLEON
PULEAU
GOIN</t>
  </si>
  <si>
    <t>1
16
8
7
17
7</t>
  </si>
  <si>
    <t>HUYNH</t>
  </si>
  <si>
    <t>THANH</t>
  </si>
  <si>
    <t>MASSOURE
LUCIANO
BRARJAMIAN
MOLINIER
DEKENNE
ALLALI
ROSEAU
MILTGEN</t>
  </si>
  <si>
    <t>Marie-Pauline
Laure
Sarah
Sylvain
Renaud
Laure
Jean-Baptiste
Jean</t>
  </si>
  <si>
    <t>Gastro-entérologie
Médecine Interne
ORL
Pneumologie</t>
  </si>
  <si>
    <t>23
4
4
3
2
1
13
9</t>
  </si>
  <si>
    <t>PATTE
MARCY</t>
  </si>
  <si>
    <t>Jean-Hugues
Myriam</t>
  </si>
  <si>
    <t>7
5</t>
  </si>
  <si>
    <t>GEFFROY
GABAUDAN
DESMOTS</t>
  </si>
  <si>
    <t>Yann
Charline
Florian</t>
  </si>
  <si>
    <t>&amp;6
3
1</t>
  </si>
  <si>
    <t>SOCKEEL</t>
  </si>
  <si>
    <t>Médecine Générale</t>
  </si>
  <si>
    <t>La majorité des Fiches de RCP a été transmise par le logiciel interne (Oncoconnect)à HE utilisé en début d'année , mais quelques Buggs donc pas toutes ont été transmises !!
Depuis Août 2017 Toutes les fiches sont faites directement dans ONCORCP</t>
  </si>
  <si>
    <t>DUPIN
HELBERT
LEVREUX-TOUATI</t>
  </si>
  <si>
    <t>125 Oncologie Laveran</t>
  </si>
  <si>
    <t>121 Oncologie polyvalente Istres</t>
  </si>
  <si>
    <t>130 - ORL ET CHIRURGIE CERVICO-FACIALE HP CLAIRVAL</t>
  </si>
  <si>
    <t>133 ORL et Chirurgie cervico faciale HE</t>
  </si>
  <si>
    <t>127 PNEUMO HEMATO HE</t>
  </si>
  <si>
    <t>128 SEIN GYNECO HE</t>
  </si>
  <si>
    <t>129 DIGESTIF HE</t>
  </si>
  <si>
    <t>172 UROLOGIE HE</t>
  </si>
  <si>
    <t>126 ROLEB Marignane</t>
  </si>
  <si>
    <t>88% avec MT, 70% non validées</t>
  </si>
  <si>
    <t>Oncologie - CL Vert Coteau</t>
  </si>
  <si>
    <t>CLINIQUE VERT COTEAU </t>
  </si>
  <si>
    <t>VELARDOCCHIO
VELARDOCCHIO</t>
  </si>
  <si>
    <t>LAETITIA
JEAN-MARC</t>
  </si>
  <si>
    <t>Digestif
Pneumologie</t>
  </si>
  <si>
    <t>3C09</t>
  </si>
  <si>
    <t>ORL - H. St Joseph</t>
  </si>
  <si>
    <t>HOPITAL ST JOSEPH </t>
  </si>
  <si>
    <t>CHAMPETIER
RISS</t>
  </si>
  <si>
    <t>CEDRIC
JEAN-CHRISTOPHE</t>
  </si>
  <si>
    <t>3C10</t>
  </si>
  <si>
    <t>Pneumologie - H. St Joseph</t>
  </si>
  <si>
    <t>FOA
THOMAS</t>
  </si>
  <si>
    <t>CYRIL
GEORGES</t>
  </si>
  <si>
    <t>Pneumologie</t>
  </si>
  <si>
    <t>Digestif - H. St Joseph</t>
  </si>
  <si>
    <t>JACQUIN
PERRIER</t>
  </si>
  <si>
    <t>CLAUDE
HERVE</t>
  </si>
  <si>
    <t>Digestif</t>
  </si>
  <si>
    <t>Dermatologie - H. St Joseph</t>
  </si>
  <si>
    <t>ARCHIER
REYNIER-REZZI</t>
  </si>
  <si>
    <t>ELODIE
JUDITH</t>
  </si>
  <si>
    <t>Dermatologie</t>
  </si>
  <si>
    <t>Sénologie- Gynécologie - CL La Casamance</t>
  </si>
  <si>
    <t>HOPITAL PRIVE LA CASAMANCE </t>
  </si>
  <si>
    <t>CHAREYRE
ORSONI</t>
  </si>
  <si>
    <t>VANINA
MARION</t>
  </si>
  <si>
    <t>Sénologie
Gynécologie</t>
  </si>
  <si>
    <t>3C11</t>
  </si>
  <si>
    <t>ORL - Pneumologie - CL La Casamance</t>
  </si>
  <si>
    <t>CHAMPETIER
PENCROFFI</t>
  </si>
  <si>
    <t>Cédric
Eric</t>
  </si>
  <si>
    <t>Pneumologie
VADS</t>
  </si>
  <si>
    <t>Digestif - CL La Casamance</t>
  </si>
  <si>
    <t>GASCOU-TESSONNIER
PERRIER</t>
  </si>
  <si>
    <t>Géraldine
Hervé</t>
  </si>
  <si>
    <t>Sénologie - Gynécologie - HP Beauregard</t>
  </si>
  <si>
    <t>HOPITAL PRIVE BEAUREGARD </t>
  </si>
  <si>
    <t>BONNIER
BRUNEL
HADDAD</t>
  </si>
  <si>
    <t>Pascal
Véronique
Olivier</t>
  </si>
  <si>
    <t>Digestif - HP Beauregard</t>
  </si>
  <si>
    <t>Urologie - Prado Louvain</t>
  </si>
  <si>
    <t>Centre d'urologie Prado Louvain </t>
  </si>
  <si>
    <t>ALBERT
BRETON</t>
  </si>
  <si>
    <t>Paul
Xavier</t>
  </si>
  <si>
    <t>Urologie</t>
  </si>
  <si>
    <t>3C10, 3C11</t>
  </si>
  <si>
    <t>Sénologie - Gynécologie - H. St Joseph</t>
  </si>
  <si>
    <t>BRANDONE
MARTINO</t>
  </si>
  <si>
    <t>Jean-Marie
Marc</t>
  </si>
  <si>
    <t>Urologie - HP Beauregard-Vert Coteau</t>
  </si>
  <si>
    <t>BERTRAND
PEREZ</t>
  </si>
  <si>
    <t>Serge
Gilles</t>
  </si>
  <si>
    <t>Sébastien</t>
  </si>
  <si>
    <t>MATTEI</t>
  </si>
  <si>
    <t>RCP mutualisées rapportées par un autre 3C (3C9, 3C10 ou 3C11) pour les décisions de radiothérapie</t>
  </si>
  <si>
    <t>Recours Régional Ophtalmologie - CL Monticelli-IPC</t>
  </si>
  <si>
    <t>CLINIQUE MONTICELLI
INSTITUT PAOLI_CALMETTES</t>
  </si>
  <si>
    <t>3C9</t>
  </si>
  <si>
    <t>Aucune information (RCP non saisie dans OncoRCP mais à l'IPC)</t>
  </si>
  <si>
    <t>Oncogénétique</t>
  </si>
  <si>
    <t>AP-HM Timone
AP-HM Nord
Centre Antoine Lacassagne
CHU Nice
Institut Sainte-Catherine
Hôpital Européen
Hôpital Clairval
Hôpital Saint-Joseph
Hôpital Beauregard
Hôpital Sainte-Musse</t>
  </si>
  <si>
    <t>3C3, 3C4, C39, 3C12, 3C14, 3C15</t>
  </si>
  <si>
    <t>Aucune information (RCP non saisie dans OncoRCP mais à l'AP-HM)</t>
  </si>
  <si>
    <t>Regroupement avec la RCP d'oncologie Clairval en cours</t>
  </si>
  <si>
    <t>Augmentation de l'activité due à l'intégration de la Clinique de Martigues en cours d'année</t>
  </si>
  <si>
    <t>Perte des autorisations d'urologie et de sénologie; transfert progressif vers la RCP ROLEB (Marignane)</t>
  </si>
  <si>
    <t>Tous les ES ont au moins un référent Oncofertilité formé, sauf les cliniques de Martigues et Istres; 16 ont suivi la formation en 2016 et 7 en 2017 dont 4 nouveaux</t>
  </si>
</sst>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1"/>
      <color theme="0"/>
      <name val="Calibri"/>
      <family val="2"/>
      <scheme val="minor"/>
    </font>
    <font>
      <b/>
      <sz val="11"/>
      <color theme="1"/>
      <name val="Calibri"/>
      <family val="2"/>
      <scheme val="minor"/>
    </font>
    <font>
      <b/>
      <sz val="11"/>
      <name val="Calibri"/>
      <family val="2"/>
      <scheme val="minor"/>
    </font>
    <font>
      <sz val="11"/>
      <name val="Calibri"/>
      <family val="2"/>
      <scheme val="minor"/>
    </font>
    <font>
      <b/>
      <sz val="12"/>
      <color theme="0"/>
      <name val="Calibri"/>
      <family val="2"/>
      <scheme val="minor"/>
    </font>
    <font>
      <b/>
      <sz val="18"/>
      <color theme="0"/>
      <name val="Calibri"/>
      <family val="2"/>
      <scheme val="minor"/>
    </font>
    <font>
      <i/>
      <sz val="10"/>
      <color theme="1"/>
      <name val="Calibri"/>
      <family val="2"/>
      <scheme val="minor"/>
    </font>
    <font>
      <b/>
      <sz val="14"/>
      <color theme="0"/>
      <name val="Calibri"/>
      <family val="2"/>
      <scheme val="minor"/>
    </font>
    <font>
      <sz val="10"/>
      <color theme="0"/>
      <name val="Calibri"/>
      <family val="2"/>
      <scheme val="minor"/>
    </font>
    <font>
      <sz val="11"/>
      <color theme="4"/>
      <name val="Calibri"/>
      <family val="2"/>
      <scheme val="minor"/>
    </font>
    <font>
      <b/>
      <i/>
      <sz val="11"/>
      <color theme="1"/>
      <name val="Calibri"/>
      <family val="2"/>
      <scheme val="minor"/>
    </font>
    <font>
      <b/>
      <sz val="14"/>
      <name val="Calibri"/>
      <family val="2"/>
      <scheme val="minor"/>
    </font>
    <font>
      <b/>
      <sz val="16"/>
      <color theme="0"/>
      <name val="Calibri"/>
      <family val="2"/>
      <scheme val="minor"/>
    </font>
    <font>
      <u/>
      <sz val="11"/>
      <color theme="1"/>
      <name val="Calibri"/>
      <family val="2"/>
      <scheme val="minor"/>
    </font>
    <font>
      <b/>
      <sz val="11"/>
      <color theme="3" tint="0.249977111117893"/>
      <name val="Calibri"/>
      <family val="2"/>
      <scheme val="minor"/>
    </font>
    <font>
      <b/>
      <u/>
      <sz val="11"/>
      <color theme="3" tint="0.249977111117893"/>
      <name val="Calibri"/>
      <family val="2"/>
      <scheme val="minor"/>
    </font>
    <font>
      <b/>
      <sz val="11"/>
      <color rgb="FF788691"/>
      <name val="Calibri"/>
      <family val="2"/>
      <scheme val="minor"/>
    </font>
    <font>
      <b/>
      <u/>
      <sz val="11"/>
      <color rgb="FF788691"/>
      <name val="Calibri"/>
      <family val="2"/>
      <scheme val="minor"/>
    </font>
    <font>
      <b/>
      <sz val="11"/>
      <color theme="3" tint="0.39997558519241921"/>
      <name val="Calibri"/>
      <family val="2"/>
      <scheme val="minor"/>
    </font>
    <font>
      <b/>
      <u/>
      <sz val="11"/>
      <color theme="3" tint="0.39997558519241921"/>
      <name val="Calibri"/>
      <family val="2"/>
      <scheme val="minor"/>
    </font>
    <font>
      <b/>
      <sz val="22"/>
      <color theme="0"/>
      <name val="Calibri"/>
      <family val="2"/>
      <scheme val="minor"/>
    </font>
    <font>
      <b/>
      <sz val="14"/>
      <color theme="1"/>
      <name val="Calibri"/>
      <family val="2"/>
      <scheme val="minor"/>
    </font>
    <font>
      <b/>
      <sz val="11"/>
      <color rgb="FF259CD3"/>
      <name val="Calibri"/>
      <family val="2"/>
      <scheme val="minor"/>
    </font>
    <font>
      <b/>
      <u/>
      <sz val="11"/>
      <color rgb="FF259CD3"/>
      <name val="Calibri"/>
      <family val="2"/>
      <scheme val="minor"/>
    </font>
    <font>
      <b/>
      <i/>
      <sz val="11"/>
      <color rgb="FF259CD3"/>
      <name val="Calibri"/>
      <family val="2"/>
      <scheme val="minor"/>
    </font>
    <font>
      <sz val="10"/>
      <color theme="1"/>
      <name val="Calibri"/>
      <family val="2"/>
    </font>
    <font>
      <sz val="10"/>
      <color theme="1"/>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
      <i/>
      <sz val="10"/>
      <color indexed="8"/>
      <name val="Calibri"/>
      <family val="2"/>
    </font>
    <font>
      <b/>
      <i/>
      <sz val="11"/>
      <color indexed="8"/>
      <name val="Calibri"/>
      <family val="2"/>
    </font>
    <font>
      <b/>
      <sz val="14"/>
      <name val="Calibri"/>
      <family val="2"/>
    </font>
    <font>
      <sz val="11"/>
      <name val="Calibri"/>
      <family val="2"/>
    </font>
    <font>
      <sz val="12"/>
      <color indexed="8"/>
      <name val="Calibri"/>
      <family val="2"/>
    </font>
    <font>
      <b/>
      <i/>
      <sz val="10"/>
      <color theme="1"/>
      <name val="Calibri"/>
      <family val="2"/>
      <scheme val="minor"/>
    </font>
    <font>
      <sz val="9"/>
      <color theme="1"/>
      <name val="Calibri"/>
      <family val="2"/>
      <scheme val="minor"/>
    </font>
    <font>
      <b/>
      <u/>
      <sz val="9"/>
      <color theme="1"/>
      <name val="Calibri"/>
      <family val="2"/>
      <scheme val="minor"/>
    </font>
    <font>
      <b/>
      <sz val="9"/>
      <color theme="1"/>
      <name val="Calibri"/>
      <family val="2"/>
      <scheme val="minor"/>
    </font>
    <font>
      <sz val="9"/>
      <name val="Calibri"/>
      <family val="2"/>
      <scheme val="minor"/>
    </font>
    <font>
      <b/>
      <sz val="9"/>
      <name val="Calibri"/>
      <family val="2"/>
      <scheme val="minor"/>
    </font>
    <font>
      <sz val="10"/>
      <color rgb="FF000000"/>
      <name val="Calibri"/>
      <family val="2"/>
      <scheme val="minor"/>
    </font>
    <font>
      <u/>
      <sz val="10"/>
      <color theme="1"/>
      <name val="Calibri"/>
      <family val="2"/>
      <scheme val="minor"/>
    </font>
  </fonts>
  <fills count="28">
    <fill>
      <patternFill patternType="none"/>
    </fill>
    <fill>
      <patternFill patternType="gray125"/>
    </fill>
    <fill>
      <patternFill patternType="solid">
        <fgColor theme="4" tint="0.79998168889431442"/>
        <bgColor indexed="64"/>
      </patternFill>
    </fill>
    <fill>
      <patternFill patternType="solid">
        <fgColor rgb="FF128487"/>
        <bgColor indexed="64"/>
      </patternFill>
    </fill>
    <fill>
      <patternFill patternType="solid">
        <fgColor rgb="FF6DC1C3"/>
        <bgColor indexed="64"/>
      </patternFill>
    </fill>
    <fill>
      <patternFill patternType="solid">
        <fgColor theme="0"/>
        <bgColor indexed="64"/>
      </patternFill>
    </fill>
    <fill>
      <patternFill patternType="solid">
        <fgColor theme="5" tint="0.79998168889431442"/>
        <bgColor indexed="64"/>
      </patternFill>
    </fill>
    <fill>
      <patternFill patternType="solid">
        <fgColor theme="3" tint="0.39997558519241921"/>
        <bgColor indexed="64"/>
      </patternFill>
    </fill>
    <fill>
      <patternFill patternType="solid">
        <fgColor theme="8" tint="0.79998168889431442"/>
        <bgColor indexed="64"/>
      </patternFill>
    </fill>
    <fill>
      <patternFill patternType="solid">
        <fgColor theme="4"/>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E10079"/>
        <bgColor indexed="64"/>
      </patternFill>
    </fill>
    <fill>
      <patternFill patternType="solid">
        <fgColor rgb="FF84B534"/>
        <bgColor indexed="64"/>
      </patternFill>
    </fill>
    <fill>
      <patternFill patternType="solid">
        <fgColor rgb="FF259CD3"/>
        <bgColor indexed="64"/>
      </patternFill>
    </fill>
    <fill>
      <patternFill patternType="solid">
        <fgColor rgb="FFFFE7E7"/>
        <bgColor indexed="64"/>
      </patternFill>
    </fill>
    <fill>
      <patternFill patternType="solid">
        <fgColor theme="9" tint="0.79998168889431442"/>
        <bgColor indexed="64"/>
      </patternFill>
    </fill>
    <fill>
      <patternFill patternType="solid">
        <fgColor rgb="FFEF9014"/>
        <bgColor indexed="64"/>
      </patternFill>
    </fill>
    <fill>
      <patternFill patternType="solid">
        <fgColor rgb="FF605F90"/>
        <bgColor indexed="64"/>
      </patternFill>
    </fill>
    <fill>
      <patternFill patternType="solid">
        <fgColor theme="7" tint="0.79998168889431442"/>
        <bgColor indexed="64"/>
      </patternFill>
    </fill>
    <fill>
      <patternFill patternType="solid">
        <fgColor rgb="FFF8E2AA"/>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s>
  <borders count="45">
    <border>
      <left/>
      <right/>
      <top/>
      <bottom/>
      <diagonal/>
    </border>
    <border>
      <left/>
      <right/>
      <top/>
      <bottom style="thick">
        <color theme="4"/>
      </bottom>
      <diagonal/>
    </border>
    <border>
      <left/>
      <right style="thin">
        <color auto="1"/>
      </right>
      <top/>
      <bottom/>
      <diagonal/>
    </border>
    <border>
      <left/>
      <right/>
      <top/>
      <bottom style="thick">
        <color theme="0"/>
      </bottom>
      <diagonal/>
    </border>
    <border>
      <left/>
      <right style="thin">
        <color auto="1"/>
      </right>
      <top/>
      <bottom style="thin">
        <color auto="1"/>
      </bottom>
      <diagonal/>
    </border>
    <border>
      <left/>
      <right/>
      <top style="thick">
        <color theme="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thin">
        <color auto="1"/>
      </right>
      <top style="dotted">
        <color auto="1"/>
      </top>
      <bottom style="dotted">
        <color auto="1"/>
      </bottom>
      <diagonal/>
    </border>
    <border>
      <left style="thin">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style="dotted">
        <color auto="1"/>
      </left>
      <right/>
      <top/>
      <bottom/>
      <diagonal/>
    </border>
    <border>
      <left style="thin">
        <color auto="1"/>
      </left>
      <right style="dotted">
        <color auto="1"/>
      </right>
      <top style="thin">
        <color auto="1"/>
      </top>
      <bottom/>
      <diagonal/>
    </border>
    <border>
      <left style="dotted">
        <color auto="1"/>
      </left>
      <right/>
      <top style="thin">
        <color auto="1"/>
      </top>
      <bottom style="dotted">
        <color auto="1"/>
      </bottom>
      <diagonal/>
    </border>
    <border>
      <left style="thin">
        <color auto="1"/>
      </left>
      <right/>
      <top style="thin">
        <color auto="1"/>
      </top>
      <bottom style="dotted">
        <color auto="1"/>
      </bottom>
      <diagonal/>
    </border>
    <border>
      <left style="thin">
        <color auto="1"/>
      </left>
      <right style="dotted">
        <color auto="1"/>
      </right>
      <top/>
      <bottom/>
      <diagonal/>
    </border>
    <border>
      <left style="thin">
        <color auto="1"/>
      </left>
      <right style="dotted">
        <color auto="1"/>
      </right>
      <top/>
      <bottom style="thin">
        <color auto="1"/>
      </bottom>
      <diagonal/>
    </border>
    <border>
      <left style="dotted">
        <color auto="1"/>
      </left>
      <right/>
      <top style="dotted">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thin">
        <color auto="1"/>
      </right>
      <top style="dotted">
        <color auto="1"/>
      </top>
      <bottom style="dotted">
        <color auto="1"/>
      </bottom>
      <diagonal/>
    </border>
    <border>
      <left/>
      <right style="thin">
        <color auto="1"/>
      </right>
      <top style="thin">
        <color auto="1"/>
      </top>
      <bottom style="dotted">
        <color auto="1"/>
      </bottom>
      <diagonal/>
    </border>
    <border>
      <left style="dotted">
        <color auto="1"/>
      </left>
      <right style="dotted">
        <color auto="1"/>
      </right>
      <top style="dotted">
        <color auto="1"/>
      </top>
      <bottom/>
      <diagonal/>
    </border>
    <border>
      <left style="dotted">
        <color auto="1"/>
      </left>
      <right style="dotted">
        <color auto="1"/>
      </right>
      <top/>
      <bottom style="dotted">
        <color auto="1"/>
      </bottom>
      <diagonal/>
    </border>
    <border>
      <left style="thin">
        <color auto="1"/>
      </left>
      <right style="dotted">
        <color auto="1"/>
      </right>
      <top style="dotted">
        <color auto="1"/>
      </top>
      <bottom/>
      <diagonal/>
    </border>
    <border>
      <left style="dotted">
        <color auto="1"/>
      </left>
      <right style="thin">
        <color auto="1"/>
      </right>
      <top style="dotted">
        <color auto="1"/>
      </top>
      <bottom/>
      <diagonal/>
    </border>
    <border>
      <left style="dotted">
        <color auto="1"/>
      </left>
      <right/>
      <top style="dotted">
        <color auto="1"/>
      </top>
      <bottom/>
      <diagonal/>
    </border>
  </borders>
  <cellStyleXfs count="9">
    <xf numFmtId="0" fontId="0" fillId="0" borderId="0"/>
    <xf numFmtId="0" fontId="5" fillId="0" borderId="0" applyNumberFormat="0" applyFill="0" applyBorder="0" applyAlignment="0" applyProtection="0"/>
    <xf numFmtId="0" fontId="6" fillId="0" borderId="1" applyNumberFormat="0" applyFill="0" applyAlignment="0" applyProtection="0"/>
    <xf numFmtId="0" fontId="4" fillId="0" borderId="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cellStyleXfs>
  <cellXfs count="423">
    <xf numFmtId="0" fontId="0" fillId="0" borderId="0" xfId="0"/>
    <xf numFmtId="0" fontId="9" fillId="0" borderId="4" xfId="0" applyFont="1" applyBorder="1" applyAlignment="1">
      <alignment horizontal="center" vertical="center" wrapText="1"/>
    </xf>
    <xf numFmtId="0" fontId="10" fillId="0" borderId="2" xfId="0" applyFont="1" applyBorder="1" applyAlignment="1">
      <alignment horizontal="left" vertical="top" wrapText="1"/>
    </xf>
    <xf numFmtId="0" fontId="10" fillId="0" borderId="4" xfId="0" applyFont="1" applyBorder="1" applyAlignment="1">
      <alignment horizontal="left" vertical="top" wrapText="1"/>
    </xf>
    <xf numFmtId="0" fontId="12" fillId="3" borderId="0" xfId="1" applyFont="1" applyFill="1" applyAlignment="1">
      <alignment vertical="center"/>
    </xf>
    <xf numFmtId="0" fontId="12" fillId="3" borderId="2" xfId="1" applyFont="1" applyFill="1" applyBorder="1" applyAlignment="1">
      <alignment horizontal="center" vertical="center" wrapText="1"/>
    </xf>
    <xf numFmtId="0" fontId="7" fillId="4" borderId="3" xfId="0" applyFont="1" applyFill="1" applyBorder="1" applyAlignment="1">
      <alignment vertical="center" wrapText="1"/>
    </xf>
    <xf numFmtId="0" fontId="0" fillId="0" borderId="6" xfId="0" applyBorder="1" applyAlignment="1">
      <alignment horizontal="center" vertical="center" wrapText="1"/>
    </xf>
    <xf numFmtId="0" fontId="0" fillId="0" borderId="6" xfId="0" applyBorder="1" applyAlignment="1">
      <alignment horizontal="center" vertical="center"/>
    </xf>
    <xf numFmtId="0" fontId="0" fillId="0" borderId="6" xfId="0" applyFill="1" applyBorder="1" applyAlignment="1">
      <alignment horizontal="center" vertical="center"/>
    </xf>
    <xf numFmtId="0" fontId="0" fillId="5" borderId="6" xfId="0" applyFill="1" applyBorder="1" applyAlignment="1">
      <alignment horizontal="center" vertical="center"/>
    </xf>
    <xf numFmtId="0" fontId="0" fillId="5" borderId="6" xfId="0" applyFill="1" applyBorder="1" applyAlignment="1">
      <alignment horizontal="center" vertical="center" wrapText="1"/>
    </xf>
    <xf numFmtId="0" fontId="0" fillId="0" borderId="6" xfId="0" applyFill="1" applyBorder="1" applyAlignment="1">
      <alignment horizontal="center" vertical="center" wrapText="1"/>
    </xf>
    <xf numFmtId="0" fontId="10" fillId="0" borderId="6" xfId="0" applyFont="1" applyBorder="1" applyAlignment="1">
      <alignment horizontal="center" vertical="center" wrapText="1"/>
    </xf>
    <xf numFmtId="0" fontId="18" fillId="12" borderId="6" xfId="1" applyFont="1" applyFill="1" applyBorder="1" applyAlignment="1">
      <alignment horizontal="center" vertical="center"/>
    </xf>
    <xf numFmtId="0" fontId="21" fillId="8" borderId="6" xfId="2" applyFont="1" applyFill="1" applyBorder="1" applyAlignment="1">
      <alignment horizontal="right" vertical="center" wrapText="1"/>
    </xf>
    <xf numFmtId="0" fontId="13" fillId="0" borderId="6" xfId="0" applyFont="1" applyBorder="1" applyAlignment="1">
      <alignment horizontal="left" vertical="center" wrapText="1"/>
    </xf>
    <xf numFmtId="0" fontId="0" fillId="0" borderId="6" xfId="0" applyBorder="1" applyAlignment="1">
      <alignment vertical="center"/>
    </xf>
    <xf numFmtId="0" fontId="0" fillId="0" borderId="0" xfId="0" applyAlignment="1">
      <alignment vertical="center"/>
    </xf>
    <xf numFmtId="0" fontId="10" fillId="0" borderId="6" xfId="0" applyFont="1" applyFill="1" applyBorder="1" applyAlignment="1">
      <alignment horizontal="center" vertical="center" wrapText="1"/>
    </xf>
    <xf numFmtId="0" fontId="13" fillId="0" borderId="6" xfId="0" applyFont="1" applyBorder="1" applyAlignment="1">
      <alignment horizontal="center" vertical="center"/>
    </xf>
    <xf numFmtId="0" fontId="13" fillId="0" borderId="6" xfId="0" applyFont="1" applyBorder="1" applyAlignment="1">
      <alignment horizontal="center" vertical="center" wrapText="1"/>
    </xf>
    <xf numFmtId="0" fontId="12" fillId="7" borderId="6" xfId="1" applyFont="1" applyFill="1" applyBorder="1" applyAlignment="1">
      <alignment horizontal="center" vertical="center"/>
    </xf>
    <xf numFmtId="0" fontId="0" fillId="7" borderId="6" xfId="0" applyFill="1" applyBorder="1" applyAlignment="1">
      <alignment horizontal="center" vertical="center"/>
    </xf>
    <xf numFmtId="0" fontId="25" fillId="8" borderId="6" xfId="2" applyFont="1" applyFill="1" applyBorder="1" applyAlignment="1">
      <alignment horizontal="right" vertical="center" wrapText="1"/>
    </xf>
    <xf numFmtId="0" fontId="0" fillId="7" borderId="6" xfId="0" applyFill="1" applyBorder="1" applyAlignment="1">
      <alignment vertical="center"/>
    </xf>
    <xf numFmtId="0" fontId="0" fillId="15" borderId="6" xfId="0" applyFill="1" applyBorder="1" applyAlignment="1">
      <alignment vertical="center"/>
    </xf>
    <xf numFmtId="0" fontId="0" fillId="2" borderId="6" xfId="0" applyFill="1" applyBorder="1" applyAlignment="1">
      <alignment vertical="center"/>
    </xf>
    <xf numFmtId="0" fontId="23" fillId="8" borderId="6" xfId="2" applyFont="1" applyFill="1" applyBorder="1" applyAlignment="1">
      <alignment horizontal="right" vertical="center" wrapText="1"/>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19" borderId="6" xfId="0" applyFill="1" applyBorder="1" applyAlignment="1">
      <alignment vertical="center"/>
    </xf>
    <xf numFmtId="0" fontId="0" fillId="20" borderId="6" xfId="0" applyFill="1" applyBorder="1" applyAlignment="1">
      <alignment vertical="center"/>
    </xf>
    <xf numFmtId="0" fontId="0" fillId="0" borderId="0" xfId="0" applyAlignment="1">
      <alignment vertical="center" wrapText="1"/>
    </xf>
    <xf numFmtId="0" fontId="7" fillId="18" borderId="6" xfId="0" applyFont="1" applyFill="1" applyBorder="1" applyAlignment="1">
      <alignment horizontal="center" vertical="center" wrapText="1"/>
    </xf>
    <xf numFmtId="0" fontId="8" fillId="20" borderId="17" xfId="0" applyFont="1" applyFill="1" applyBorder="1" applyAlignment="1">
      <alignment vertical="center" wrapText="1"/>
    </xf>
    <xf numFmtId="0" fontId="0" fillId="20" borderId="22" xfId="0" applyFill="1" applyBorder="1" applyAlignment="1">
      <alignment vertical="center" wrapText="1"/>
    </xf>
    <xf numFmtId="0" fontId="0" fillId="20" borderId="16" xfId="0" applyFill="1" applyBorder="1" applyAlignment="1">
      <alignment horizontal="center" vertical="center" wrapText="1"/>
    </xf>
    <xf numFmtId="0" fontId="0" fillId="20" borderId="17" xfId="0" applyFill="1" applyBorder="1" applyAlignment="1">
      <alignment horizontal="center" vertical="center" wrapText="1"/>
    </xf>
    <xf numFmtId="0" fontId="0" fillId="20" borderId="18" xfId="0" applyFill="1" applyBorder="1" applyAlignment="1">
      <alignment horizontal="center" vertical="center" wrapText="1"/>
    </xf>
    <xf numFmtId="0" fontId="0" fillId="20" borderId="22" xfId="0" applyFont="1" applyFill="1" applyBorder="1" applyAlignment="1">
      <alignment vertical="center" wrapText="1"/>
    </xf>
    <xf numFmtId="0" fontId="8" fillId="2" borderId="17" xfId="0" applyFont="1" applyFill="1" applyBorder="1" applyAlignment="1">
      <alignment vertical="center" wrapText="1"/>
    </xf>
    <xf numFmtId="0" fontId="0" fillId="2" borderId="22" xfId="0" applyFill="1" applyBorder="1" applyAlignment="1">
      <alignment vertical="center" wrapText="1"/>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0" fontId="8" fillId="10" borderId="17" xfId="0" applyFont="1" applyFill="1" applyBorder="1" applyAlignment="1">
      <alignment vertical="center" wrapText="1"/>
    </xf>
    <xf numFmtId="0" fontId="0" fillId="10" borderId="22" xfId="0" applyFill="1" applyBorder="1" applyAlignment="1">
      <alignment vertical="center" wrapText="1"/>
    </xf>
    <xf numFmtId="0" fontId="0" fillId="10" borderId="16" xfId="0" applyFill="1" applyBorder="1" applyAlignment="1">
      <alignment horizontal="center" vertical="center" wrapText="1"/>
    </xf>
    <xf numFmtId="0" fontId="0" fillId="10" borderId="17" xfId="0" applyFill="1" applyBorder="1" applyAlignment="1">
      <alignment horizontal="center" vertical="center" wrapText="1"/>
    </xf>
    <xf numFmtId="0" fontId="0" fillId="10" borderId="18" xfId="0" applyFill="1" applyBorder="1" applyAlignment="1">
      <alignment horizontal="center" vertical="center" wrapText="1"/>
    </xf>
    <xf numFmtId="0" fontId="8" fillId="24" borderId="17" xfId="0" applyFont="1" applyFill="1" applyBorder="1" applyAlignment="1">
      <alignment vertical="center" wrapText="1"/>
    </xf>
    <xf numFmtId="0" fontId="0" fillId="24" borderId="22" xfId="0" applyFill="1" applyBorder="1" applyAlignment="1">
      <alignment vertical="center" wrapText="1"/>
    </xf>
    <xf numFmtId="0" fontId="0" fillId="24" borderId="16" xfId="0" applyFill="1" applyBorder="1" applyAlignment="1">
      <alignment horizontal="center" vertical="center" wrapText="1"/>
    </xf>
    <xf numFmtId="0" fontId="0" fillId="24" borderId="17" xfId="0" applyFill="1" applyBorder="1" applyAlignment="1">
      <alignment horizontal="center" vertical="center" wrapText="1"/>
    </xf>
    <xf numFmtId="0" fontId="0" fillId="24" borderId="18" xfId="0" applyFill="1" applyBorder="1" applyAlignment="1">
      <alignment horizontal="center" vertical="center" wrapText="1"/>
    </xf>
    <xf numFmtId="0" fontId="0" fillId="24" borderId="24" xfId="0" applyFill="1" applyBorder="1" applyAlignment="1">
      <alignment vertical="center" wrapText="1"/>
    </xf>
    <xf numFmtId="0" fontId="8" fillId="6" borderId="17" xfId="0" applyFont="1" applyFill="1" applyBorder="1" applyAlignment="1">
      <alignment vertical="center" wrapText="1"/>
    </xf>
    <xf numFmtId="0" fontId="0" fillId="6" borderId="22" xfId="0" applyFill="1" applyBorder="1" applyAlignment="1">
      <alignment vertical="center" wrapText="1"/>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0" fontId="0" fillId="6" borderId="18" xfId="0" applyFill="1" applyBorder="1" applyAlignment="1">
      <alignment horizontal="center" vertical="center" wrapText="1"/>
    </xf>
    <xf numFmtId="0" fontId="8" fillId="25" borderId="17" xfId="0" applyFont="1" applyFill="1" applyBorder="1" applyAlignment="1">
      <alignment vertical="center" wrapText="1"/>
    </xf>
    <xf numFmtId="0" fontId="0" fillId="25" borderId="22" xfId="0" applyFill="1" applyBorder="1" applyAlignment="1">
      <alignment vertical="center" wrapText="1"/>
    </xf>
    <xf numFmtId="0" fontId="0" fillId="25" borderId="16" xfId="0" applyFill="1" applyBorder="1" applyAlignment="1">
      <alignment horizontal="center" vertical="center" wrapText="1"/>
    </xf>
    <xf numFmtId="0" fontId="0" fillId="25" borderId="17" xfId="0" applyFill="1" applyBorder="1" applyAlignment="1">
      <alignment horizontal="center" vertical="center" wrapText="1"/>
    </xf>
    <xf numFmtId="0" fontId="0" fillId="25" borderId="18" xfId="0" applyFill="1" applyBorder="1" applyAlignment="1">
      <alignment horizontal="center" vertical="center" wrapText="1"/>
    </xf>
    <xf numFmtId="0" fontId="0" fillId="12" borderId="16" xfId="0" applyFill="1" applyBorder="1" applyAlignment="1">
      <alignment horizontal="center" vertical="center" wrapText="1"/>
    </xf>
    <xf numFmtId="0" fontId="0" fillId="12" borderId="17" xfId="0" applyFill="1" applyBorder="1" applyAlignment="1">
      <alignment horizontal="center" vertical="center" wrapText="1"/>
    </xf>
    <xf numFmtId="0" fontId="0" fillId="12" borderId="18" xfId="0" applyFill="1" applyBorder="1" applyAlignment="1">
      <alignment horizontal="center" vertical="center" wrapText="1"/>
    </xf>
    <xf numFmtId="0" fontId="8" fillId="12" borderId="17" xfId="0" applyFont="1" applyFill="1" applyBorder="1" applyAlignment="1">
      <alignment vertical="center" wrapText="1"/>
    </xf>
    <xf numFmtId="0" fontId="0" fillId="12" borderId="22" xfId="0" applyFill="1" applyBorder="1" applyAlignment="1">
      <alignment vertical="center" wrapText="1"/>
    </xf>
    <xf numFmtId="0" fontId="8" fillId="5" borderId="17" xfId="0" applyFont="1" applyFill="1" applyBorder="1" applyAlignment="1">
      <alignment vertical="center" wrapText="1"/>
    </xf>
    <xf numFmtId="0" fontId="0" fillId="5" borderId="22" xfId="0" applyFill="1" applyBorder="1" applyAlignment="1">
      <alignment vertical="center" wrapText="1"/>
    </xf>
    <xf numFmtId="0" fontId="0" fillId="5" borderId="16" xfId="0" applyFill="1" applyBorder="1" applyAlignment="1">
      <alignment horizontal="center" vertical="center" wrapText="1"/>
    </xf>
    <xf numFmtId="0" fontId="0" fillId="5" borderId="17" xfId="0" applyFill="1" applyBorder="1" applyAlignment="1">
      <alignment horizontal="center" vertical="center" wrapText="1"/>
    </xf>
    <xf numFmtId="0" fontId="0" fillId="5" borderId="18" xfId="0" applyFill="1" applyBorder="1" applyAlignment="1">
      <alignment horizontal="center" vertical="center" wrapText="1"/>
    </xf>
    <xf numFmtId="0" fontId="8" fillId="23" borderId="17" xfId="0" applyFont="1" applyFill="1" applyBorder="1" applyAlignment="1">
      <alignment vertical="center" wrapText="1"/>
    </xf>
    <xf numFmtId="0" fontId="0" fillId="23" borderId="22" xfId="0" applyFill="1" applyBorder="1" applyAlignment="1">
      <alignment vertical="center" wrapText="1"/>
    </xf>
    <xf numFmtId="0" fontId="0" fillId="23" borderId="16" xfId="0" applyFill="1" applyBorder="1" applyAlignment="1">
      <alignment horizontal="center" vertical="center" wrapText="1"/>
    </xf>
    <xf numFmtId="0" fontId="0" fillId="23" borderId="17" xfId="0" applyFill="1" applyBorder="1" applyAlignment="1">
      <alignment horizontal="center" vertical="center" wrapText="1"/>
    </xf>
    <xf numFmtId="0" fontId="0" fillId="23" borderId="18" xfId="0" applyFill="1" applyBorder="1" applyAlignment="1">
      <alignment horizontal="center" vertical="center" wrapText="1"/>
    </xf>
    <xf numFmtId="0" fontId="0" fillId="23" borderId="22" xfId="0" applyFont="1" applyFill="1" applyBorder="1" applyAlignment="1">
      <alignment vertical="center" wrapText="1"/>
    </xf>
    <xf numFmtId="0" fontId="8" fillId="23" borderId="22" xfId="0" applyFont="1" applyFill="1" applyBorder="1" applyAlignment="1">
      <alignment vertical="center" wrapText="1"/>
    </xf>
    <xf numFmtId="0" fontId="0" fillId="20" borderId="23" xfId="0" applyFill="1" applyBorder="1" applyAlignment="1">
      <alignment vertical="center" wrapText="1"/>
    </xf>
    <xf numFmtId="0" fontId="8" fillId="20" borderId="14" xfId="0" applyFont="1" applyFill="1" applyBorder="1" applyAlignment="1">
      <alignment vertical="center" wrapText="1"/>
    </xf>
    <xf numFmtId="0" fontId="0" fillId="20" borderId="26" xfId="0" applyFill="1" applyBorder="1" applyAlignment="1">
      <alignment vertical="center" wrapText="1"/>
    </xf>
    <xf numFmtId="0" fontId="0" fillId="20" borderId="13" xfId="0" applyFill="1" applyBorder="1" applyAlignment="1">
      <alignment horizontal="center" vertical="center" wrapText="1"/>
    </xf>
    <xf numFmtId="0" fontId="0" fillId="20" borderId="14" xfId="0" applyFill="1" applyBorder="1" applyAlignment="1">
      <alignment horizontal="center" vertical="center" wrapText="1"/>
    </xf>
    <xf numFmtId="0" fontId="0" fillId="20" borderId="15" xfId="0" applyFill="1" applyBorder="1" applyAlignment="1">
      <alignment horizontal="center" vertical="center" wrapText="1"/>
    </xf>
    <xf numFmtId="0" fontId="0" fillId="20" borderId="27" xfId="0" applyFill="1" applyBorder="1" applyAlignment="1">
      <alignment horizontal="center" vertical="center"/>
    </xf>
    <xf numFmtId="0" fontId="0" fillId="20" borderId="14" xfId="0" applyFill="1" applyBorder="1" applyAlignment="1">
      <alignment horizontal="center" vertical="center"/>
    </xf>
    <xf numFmtId="0" fontId="0" fillId="20" borderId="15" xfId="0" applyFill="1" applyBorder="1" applyAlignment="1">
      <alignment horizontal="center" vertical="center"/>
    </xf>
    <xf numFmtId="0" fontId="8" fillId="20" borderId="20" xfId="0" applyFont="1" applyFill="1" applyBorder="1" applyAlignment="1">
      <alignment vertical="center" wrapText="1"/>
    </xf>
    <xf numFmtId="0" fontId="0" fillId="20" borderId="30" xfId="0" applyFill="1" applyBorder="1" applyAlignment="1">
      <alignment vertical="center" wrapText="1"/>
    </xf>
    <xf numFmtId="0" fontId="0" fillId="20" borderId="19" xfId="0" applyFill="1" applyBorder="1" applyAlignment="1">
      <alignment horizontal="center" vertical="center" wrapText="1"/>
    </xf>
    <xf numFmtId="0" fontId="0" fillId="20" borderId="20" xfId="0" applyFill="1" applyBorder="1" applyAlignment="1">
      <alignment horizontal="center" vertical="center" wrapText="1"/>
    </xf>
    <xf numFmtId="0" fontId="0" fillId="20" borderId="21" xfId="0" applyFill="1" applyBorder="1" applyAlignment="1">
      <alignment horizontal="center" vertical="center" wrapText="1"/>
    </xf>
    <xf numFmtId="0" fontId="8" fillId="2" borderId="14" xfId="0" applyFont="1" applyFill="1" applyBorder="1" applyAlignment="1">
      <alignment vertical="center" wrapText="1"/>
    </xf>
    <xf numFmtId="0" fontId="0" fillId="2" borderId="26" xfId="0" applyFill="1" applyBorder="1" applyAlignment="1">
      <alignment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8" fillId="2" borderId="20" xfId="0" applyFont="1" applyFill="1" applyBorder="1" applyAlignment="1">
      <alignment vertical="center" wrapText="1"/>
    </xf>
    <xf numFmtId="0" fontId="0" fillId="2" borderId="30" xfId="0" applyFill="1" applyBorder="1" applyAlignment="1">
      <alignment vertical="center" wrapText="1"/>
    </xf>
    <xf numFmtId="0" fontId="0" fillId="2" borderId="19"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21" xfId="0" applyFill="1" applyBorder="1" applyAlignment="1">
      <alignment horizontal="center" vertical="center" wrapText="1"/>
    </xf>
    <xf numFmtId="0" fontId="8" fillId="10" borderId="14" xfId="0" applyFont="1" applyFill="1" applyBorder="1" applyAlignment="1">
      <alignment vertical="center" wrapText="1"/>
    </xf>
    <xf numFmtId="0" fontId="0" fillId="10" borderId="26" xfId="0" applyFill="1" applyBorder="1" applyAlignment="1">
      <alignment vertical="center" wrapText="1"/>
    </xf>
    <xf numFmtId="0" fontId="0" fillId="10" borderId="13" xfId="0" applyFill="1" applyBorder="1" applyAlignment="1">
      <alignment horizontal="center" vertical="center" wrapText="1"/>
    </xf>
    <xf numFmtId="0" fontId="0" fillId="10" borderId="14" xfId="0" applyFill="1" applyBorder="1" applyAlignment="1">
      <alignment horizontal="center" vertical="center" wrapText="1"/>
    </xf>
    <xf numFmtId="0" fontId="0" fillId="10" borderId="15" xfId="0" applyFill="1" applyBorder="1" applyAlignment="1">
      <alignment horizontal="center" vertical="center" wrapText="1"/>
    </xf>
    <xf numFmtId="0" fontId="8" fillId="10" borderId="20" xfId="0" applyFont="1" applyFill="1" applyBorder="1" applyAlignment="1">
      <alignment vertical="center" wrapText="1"/>
    </xf>
    <xf numFmtId="0" fontId="0" fillId="10" borderId="30" xfId="0" applyFill="1" applyBorder="1" applyAlignment="1">
      <alignment vertical="center" wrapText="1"/>
    </xf>
    <xf numFmtId="0" fontId="0" fillId="10" borderId="19" xfId="0" applyFill="1" applyBorder="1" applyAlignment="1">
      <alignment horizontal="center" vertical="center" wrapText="1"/>
    </xf>
    <xf numFmtId="0" fontId="0" fillId="10" borderId="20" xfId="0" applyFill="1" applyBorder="1" applyAlignment="1">
      <alignment horizontal="center" vertical="center" wrapText="1"/>
    </xf>
    <xf numFmtId="0" fontId="0" fillId="10" borderId="21" xfId="0" applyFill="1" applyBorder="1" applyAlignment="1">
      <alignment horizontal="center" vertical="center" wrapText="1"/>
    </xf>
    <xf numFmtId="0" fontId="8" fillId="14" borderId="14" xfId="0" applyFont="1" applyFill="1" applyBorder="1" applyAlignment="1">
      <alignment vertical="center" wrapText="1"/>
    </xf>
    <xf numFmtId="0" fontId="0" fillId="14" borderId="26" xfId="0" applyFill="1" applyBorder="1" applyAlignment="1">
      <alignment vertical="center" wrapText="1"/>
    </xf>
    <xf numFmtId="0" fontId="0" fillId="14" borderId="13" xfId="0" applyFill="1" applyBorder="1" applyAlignment="1">
      <alignment horizontal="center" vertical="center" wrapText="1"/>
    </xf>
    <xf numFmtId="0" fontId="0" fillId="14" borderId="14" xfId="0" applyFill="1" applyBorder="1" applyAlignment="1">
      <alignment horizontal="center" vertical="center" wrapText="1"/>
    </xf>
    <xf numFmtId="0" fontId="0" fillId="14" borderId="15" xfId="0" applyFill="1" applyBorder="1" applyAlignment="1">
      <alignment horizontal="center" vertical="center" wrapText="1"/>
    </xf>
    <xf numFmtId="0" fontId="8" fillId="14" borderId="20" xfId="0" applyFont="1" applyFill="1" applyBorder="1" applyAlignment="1">
      <alignment vertical="center" wrapText="1"/>
    </xf>
    <xf numFmtId="0" fontId="0" fillId="14" borderId="30" xfId="0" applyFill="1" applyBorder="1" applyAlignment="1">
      <alignment vertical="center" wrapText="1"/>
    </xf>
    <xf numFmtId="0" fontId="0" fillId="14" borderId="19" xfId="0" applyFill="1" applyBorder="1" applyAlignment="1">
      <alignment horizontal="center" vertical="center" wrapText="1"/>
    </xf>
    <xf numFmtId="0" fontId="0" fillId="14" borderId="20" xfId="0" applyFill="1" applyBorder="1" applyAlignment="1">
      <alignment horizontal="center" vertical="center" wrapText="1"/>
    </xf>
    <xf numFmtId="0" fontId="0" fillId="14" borderId="21" xfId="0" applyFill="1" applyBorder="1" applyAlignment="1">
      <alignment horizontal="center" vertical="center" wrapText="1"/>
    </xf>
    <xf numFmtId="0" fontId="8" fillId="0" borderId="14" xfId="0" applyFont="1" applyBorder="1" applyAlignment="1">
      <alignment vertical="center" wrapText="1"/>
    </xf>
    <xf numFmtId="0" fontId="0" fillId="0" borderId="26" xfId="0" applyBorder="1" applyAlignment="1">
      <alignment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8" fillId="0" borderId="20" xfId="0" applyFont="1" applyBorder="1" applyAlignment="1">
      <alignment vertical="center" wrapText="1"/>
    </xf>
    <xf numFmtId="0" fontId="0" fillId="0" borderId="30" xfId="0" applyBorder="1" applyAlignment="1">
      <alignmen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8" fillId="24" borderId="14" xfId="0" applyFont="1" applyFill="1" applyBorder="1" applyAlignment="1">
      <alignment vertical="center" wrapText="1"/>
    </xf>
    <xf numFmtId="0" fontId="0" fillId="24" borderId="26" xfId="0" applyFill="1" applyBorder="1" applyAlignment="1">
      <alignment vertical="center" wrapText="1"/>
    </xf>
    <xf numFmtId="0" fontId="0" fillId="24" borderId="13" xfId="0" applyFill="1" applyBorder="1" applyAlignment="1">
      <alignment horizontal="center" vertical="center" wrapText="1"/>
    </xf>
    <xf numFmtId="0" fontId="0" fillId="24" borderId="14" xfId="0" applyFill="1" applyBorder="1" applyAlignment="1">
      <alignment horizontal="center" vertical="center" wrapText="1"/>
    </xf>
    <xf numFmtId="0" fontId="0" fillId="24" borderId="15" xfId="0" applyFill="1" applyBorder="1" applyAlignment="1">
      <alignment horizontal="center" vertical="center" wrapText="1"/>
    </xf>
    <xf numFmtId="0" fontId="8" fillId="24" borderId="20" xfId="0" applyFont="1" applyFill="1" applyBorder="1" applyAlignment="1">
      <alignment vertical="center" wrapText="1"/>
    </xf>
    <xf numFmtId="0" fontId="0" fillId="24" borderId="30" xfId="0" applyFill="1" applyBorder="1" applyAlignment="1">
      <alignment vertical="center" wrapText="1"/>
    </xf>
    <xf numFmtId="0" fontId="0" fillId="24" borderId="19" xfId="0" applyFill="1" applyBorder="1" applyAlignment="1">
      <alignment horizontal="center" vertical="center" wrapText="1"/>
    </xf>
    <xf numFmtId="0" fontId="0" fillId="24" borderId="20" xfId="0" applyFill="1" applyBorder="1" applyAlignment="1">
      <alignment horizontal="center" vertical="center" wrapText="1"/>
    </xf>
    <xf numFmtId="0" fontId="0" fillId="24" borderId="21" xfId="0" applyFill="1" applyBorder="1" applyAlignment="1">
      <alignment horizontal="center" vertical="center" wrapText="1"/>
    </xf>
    <xf numFmtId="0" fontId="8" fillId="6" borderId="14" xfId="0" applyFont="1" applyFill="1" applyBorder="1" applyAlignment="1">
      <alignment vertical="center" wrapText="1"/>
    </xf>
    <xf numFmtId="0" fontId="0" fillId="6" borderId="26" xfId="0" applyFill="1" applyBorder="1" applyAlignment="1">
      <alignment vertical="center" wrapText="1"/>
    </xf>
    <xf numFmtId="0" fontId="0" fillId="6" borderId="13" xfId="0" applyFill="1" applyBorder="1" applyAlignment="1">
      <alignment horizontal="center" vertical="center" wrapText="1"/>
    </xf>
    <xf numFmtId="0" fontId="0" fillId="6" borderId="14" xfId="0" applyFill="1" applyBorder="1" applyAlignment="1">
      <alignment horizontal="center" vertical="center" wrapText="1"/>
    </xf>
    <xf numFmtId="0" fontId="0" fillId="6" borderId="15" xfId="0" applyFill="1" applyBorder="1" applyAlignment="1">
      <alignment horizontal="center" vertical="center" wrapText="1"/>
    </xf>
    <xf numFmtId="0" fontId="8" fillId="6" borderId="20" xfId="0" applyFont="1" applyFill="1" applyBorder="1" applyAlignment="1">
      <alignment vertical="center" wrapText="1"/>
    </xf>
    <xf numFmtId="0" fontId="0" fillId="6" borderId="30" xfId="0" applyFill="1" applyBorder="1" applyAlignment="1">
      <alignment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8" fillId="25" borderId="14" xfId="0" applyFont="1" applyFill="1" applyBorder="1" applyAlignment="1">
      <alignment vertical="center" wrapText="1"/>
    </xf>
    <xf numFmtId="0" fontId="0" fillId="25" borderId="26" xfId="0" applyFill="1" applyBorder="1" applyAlignment="1">
      <alignment vertical="center" wrapText="1"/>
    </xf>
    <xf numFmtId="0" fontId="0" fillId="25" borderId="13" xfId="0" applyFill="1" applyBorder="1" applyAlignment="1">
      <alignment horizontal="center" vertical="center" wrapText="1"/>
    </xf>
    <xf numFmtId="0" fontId="0" fillId="25" borderId="14" xfId="0" applyFill="1" applyBorder="1" applyAlignment="1">
      <alignment horizontal="center" vertical="center" wrapText="1"/>
    </xf>
    <xf numFmtId="0" fontId="0" fillId="25" borderId="15" xfId="0" applyFill="1" applyBorder="1" applyAlignment="1">
      <alignment horizontal="center" vertical="center" wrapText="1"/>
    </xf>
    <xf numFmtId="0" fontId="8" fillId="25" borderId="20" xfId="0" applyFont="1" applyFill="1" applyBorder="1" applyAlignment="1">
      <alignment vertical="center" wrapText="1"/>
    </xf>
    <xf numFmtId="0" fontId="0" fillId="25" borderId="30" xfId="0" applyFill="1" applyBorder="1" applyAlignment="1">
      <alignment vertical="center" wrapText="1"/>
    </xf>
    <xf numFmtId="0" fontId="0" fillId="25" borderId="19" xfId="0" applyFill="1" applyBorder="1" applyAlignment="1">
      <alignment horizontal="center" vertical="center" wrapText="1"/>
    </xf>
    <xf numFmtId="0" fontId="0" fillId="25" borderId="20" xfId="0" applyFill="1" applyBorder="1" applyAlignment="1">
      <alignment horizontal="center" vertical="center" wrapText="1"/>
    </xf>
    <xf numFmtId="0" fontId="0" fillId="25" borderId="21" xfId="0" applyFill="1" applyBorder="1" applyAlignment="1">
      <alignment horizontal="center" vertical="center" wrapText="1"/>
    </xf>
    <xf numFmtId="0" fontId="8" fillId="26" borderId="32" xfId="0" applyFont="1" applyFill="1" applyBorder="1" applyAlignment="1">
      <alignment vertical="center" wrapText="1"/>
    </xf>
    <xf numFmtId="0" fontId="0" fillId="26" borderId="33" xfId="0" applyFill="1" applyBorder="1" applyAlignment="1">
      <alignment vertical="center" wrapText="1"/>
    </xf>
    <xf numFmtId="0" fontId="0" fillId="26" borderId="31" xfId="0" applyFill="1" applyBorder="1" applyAlignment="1">
      <alignment horizontal="center" vertical="center" wrapText="1"/>
    </xf>
    <xf numFmtId="0" fontId="0" fillId="26" borderId="32" xfId="0" applyFill="1" applyBorder="1" applyAlignment="1">
      <alignment horizontal="center" vertical="center" wrapText="1"/>
    </xf>
    <xf numFmtId="0" fontId="0" fillId="26" borderId="34" xfId="0" applyFill="1" applyBorder="1" applyAlignment="1">
      <alignment horizontal="center" vertical="center" wrapText="1"/>
    </xf>
    <xf numFmtId="0" fontId="8" fillId="12" borderId="14" xfId="0" applyFont="1" applyFill="1" applyBorder="1" applyAlignment="1">
      <alignment vertical="center" wrapText="1"/>
    </xf>
    <xf numFmtId="0" fontId="0" fillId="12" borderId="26" xfId="0" applyFill="1" applyBorder="1" applyAlignment="1">
      <alignment vertical="center" wrapText="1"/>
    </xf>
    <xf numFmtId="0" fontId="0" fillId="12" borderId="13" xfId="0" applyFill="1" applyBorder="1" applyAlignment="1">
      <alignment horizontal="center" vertical="center" wrapText="1"/>
    </xf>
    <xf numFmtId="0" fontId="0" fillId="12" borderId="14" xfId="0" applyFill="1" applyBorder="1" applyAlignment="1">
      <alignment horizontal="center" vertical="center" wrapText="1"/>
    </xf>
    <xf numFmtId="0" fontId="0" fillId="12" borderId="15" xfId="0" applyFill="1" applyBorder="1" applyAlignment="1">
      <alignment horizontal="center" vertical="center" wrapText="1"/>
    </xf>
    <xf numFmtId="0" fontId="8" fillId="12" borderId="20" xfId="0" applyFont="1" applyFill="1" applyBorder="1" applyAlignment="1">
      <alignment vertical="center" wrapText="1"/>
    </xf>
    <xf numFmtId="0" fontId="0" fillId="12" borderId="30" xfId="0" applyFill="1" applyBorder="1" applyAlignment="1">
      <alignment vertical="center" wrapText="1"/>
    </xf>
    <xf numFmtId="0" fontId="0" fillId="12" borderId="19" xfId="0" applyFill="1" applyBorder="1" applyAlignment="1">
      <alignment horizontal="center" vertical="center" wrapText="1"/>
    </xf>
    <xf numFmtId="0" fontId="0" fillId="12" borderId="20" xfId="0" applyFill="1" applyBorder="1" applyAlignment="1">
      <alignment horizontal="center" vertical="center" wrapText="1"/>
    </xf>
    <xf numFmtId="0" fontId="0" fillId="12" borderId="21" xfId="0" applyFill="1" applyBorder="1" applyAlignment="1">
      <alignment horizontal="center" vertical="center" wrapText="1"/>
    </xf>
    <xf numFmtId="0" fontId="8" fillId="5" borderId="14" xfId="0" applyFont="1" applyFill="1" applyBorder="1" applyAlignment="1">
      <alignment vertical="center" wrapText="1"/>
    </xf>
    <xf numFmtId="0" fontId="0" fillId="5" borderId="26" xfId="0" applyFill="1" applyBorder="1" applyAlignment="1">
      <alignment vertical="center" wrapText="1"/>
    </xf>
    <xf numFmtId="0" fontId="0" fillId="5" borderId="13" xfId="0" applyFill="1" applyBorder="1" applyAlignment="1">
      <alignment horizontal="center" vertical="center" wrapText="1"/>
    </xf>
    <xf numFmtId="0" fontId="0" fillId="5" borderId="14" xfId="0" applyFill="1" applyBorder="1" applyAlignment="1">
      <alignment horizontal="center" vertical="center" wrapText="1"/>
    </xf>
    <xf numFmtId="0" fontId="0" fillId="5" borderId="15" xfId="0" applyFill="1" applyBorder="1" applyAlignment="1">
      <alignment horizontal="center" vertical="center" wrapText="1"/>
    </xf>
    <xf numFmtId="0" fontId="8" fillId="5" borderId="20" xfId="0" applyFont="1" applyFill="1" applyBorder="1" applyAlignment="1">
      <alignment vertical="center" wrapText="1"/>
    </xf>
    <xf numFmtId="0" fontId="0" fillId="5" borderId="30" xfId="0" applyFill="1" applyBorder="1" applyAlignment="1">
      <alignment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5" borderId="21" xfId="0" applyFill="1" applyBorder="1" applyAlignment="1">
      <alignment horizontal="center" vertical="center" wrapText="1"/>
    </xf>
    <xf numFmtId="0" fontId="8" fillId="23" borderId="14" xfId="0" applyFont="1" applyFill="1" applyBorder="1" applyAlignment="1">
      <alignment vertical="center" wrapText="1"/>
    </xf>
    <xf numFmtId="0" fontId="0" fillId="23" borderId="26" xfId="0" applyFill="1" applyBorder="1" applyAlignment="1">
      <alignment vertical="center" wrapText="1"/>
    </xf>
    <xf numFmtId="0" fontId="0" fillId="23" borderId="13" xfId="0" applyFill="1" applyBorder="1" applyAlignment="1">
      <alignment horizontal="center" vertical="center" wrapText="1"/>
    </xf>
    <xf numFmtId="0" fontId="0" fillId="23" borderId="14" xfId="0" applyFill="1" applyBorder="1" applyAlignment="1">
      <alignment horizontal="center" vertical="center" wrapText="1"/>
    </xf>
    <xf numFmtId="0" fontId="0" fillId="23" borderId="15" xfId="0" applyFill="1" applyBorder="1" applyAlignment="1">
      <alignment horizontal="center" vertical="center" wrapText="1"/>
    </xf>
    <xf numFmtId="0" fontId="8" fillId="23" borderId="20" xfId="0" applyFont="1" applyFill="1" applyBorder="1" applyAlignment="1">
      <alignment vertical="center" wrapText="1"/>
    </xf>
    <xf numFmtId="0" fontId="0" fillId="23" borderId="30" xfId="0" applyFill="1" applyBorder="1" applyAlignment="1">
      <alignment vertical="center" wrapText="1"/>
    </xf>
    <xf numFmtId="0" fontId="0" fillId="23" borderId="19" xfId="0" applyFill="1" applyBorder="1" applyAlignment="1">
      <alignment horizontal="center" vertical="center" wrapText="1"/>
    </xf>
    <xf numFmtId="0" fontId="0" fillId="23" borderId="20" xfId="0" applyFill="1" applyBorder="1" applyAlignment="1">
      <alignment horizontal="center" vertical="center" wrapText="1"/>
    </xf>
    <xf numFmtId="0" fontId="0" fillId="23" borderId="21"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4" xfId="0" applyFill="1" applyBorder="1" applyAlignment="1">
      <alignment horizontal="center" vertical="center" wrapText="1"/>
    </xf>
    <xf numFmtId="0" fontId="0" fillId="13" borderId="31" xfId="0" applyFill="1" applyBorder="1" applyAlignment="1">
      <alignment horizontal="center" vertical="center" wrapText="1"/>
    </xf>
    <xf numFmtId="0" fontId="0" fillId="13" borderId="32" xfId="0" applyFill="1" applyBorder="1" applyAlignment="1">
      <alignment horizontal="center" vertical="center" wrapText="1"/>
    </xf>
    <xf numFmtId="0" fontId="0" fillId="13" borderId="34" xfId="0" applyFill="1" applyBorder="1" applyAlignment="1">
      <alignment horizontal="center" vertical="center" wrapText="1"/>
    </xf>
    <xf numFmtId="0" fontId="0" fillId="11" borderId="31" xfId="0" applyFill="1" applyBorder="1" applyAlignment="1">
      <alignment horizontal="center" vertical="center" wrapText="1"/>
    </xf>
    <xf numFmtId="0" fontId="0" fillId="11" borderId="32" xfId="0" applyFill="1" applyBorder="1" applyAlignment="1">
      <alignment horizontal="center" vertical="center" wrapText="1"/>
    </xf>
    <xf numFmtId="0" fontId="0" fillId="11" borderId="34" xfId="0" applyFill="1" applyBorder="1" applyAlignment="1">
      <alignment horizontal="center" vertical="center" wrapText="1"/>
    </xf>
    <xf numFmtId="0" fontId="7" fillId="16" borderId="31" xfId="0" applyFont="1" applyFill="1" applyBorder="1" applyAlignment="1">
      <alignment horizontal="center" vertical="center" wrapText="1"/>
    </xf>
    <xf numFmtId="0" fontId="7" fillId="16" borderId="32" xfId="0" applyFont="1" applyFill="1" applyBorder="1" applyAlignment="1">
      <alignment horizontal="center" vertical="center" wrapText="1"/>
    </xf>
    <xf numFmtId="0" fontId="7" fillId="16" borderId="34" xfId="0" applyFont="1" applyFill="1" applyBorder="1" applyAlignment="1">
      <alignment horizontal="center" vertical="center" wrapText="1"/>
    </xf>
    <xf numFmtId="0" fontId="8" fillId="0" borderId="0" xfId="0" applyFont="1" applyAlignment="1">
      <alignment vertical="center"/>
    </xf>
    <xf numFmtId="0" fontId="28" fillId="26" borderId="31" xfId="0" applyFont="1" applyFill="1" applyBorder="1" applyAlignment="1">
      <alignment vertical="center" wrapText="1"/>
    </xf>
    <xf numFmtId="0" fontId="8" fillId="0" borderId="31" xfId="0" applyFont="1" applyFill="1" applyBorder="1" applyAlignment="1">
      <alignment vertical="center" wrapText="1"/>
    </xf>
    <xf numFmtId="0" fontId="8" fillId="0" borderId="6" xfId="0" applyFont="1" applyBorder="1" applyAlignment="1">
      <alignment horizontal="center" vertical="center" wrapText="1"/>
    </xf>
    <xf numFmtId="0" fontId="8" fillId="0" borderId="6" xfId="0" applyFont="1" applyFill="1" applyBorder="1" applyAlignment="1">
      <alignment horizontal="center" vertical="center" wrapText="1"/>
    </xf>
    <xf numFmtId="0" fontId="14" fillId="18" borderId="6" xfId="1" applyFont="1" applyFill="1" applyBorder="1" applyAlignment="1">
      <alignment horizontal="center" vertical="center"/>
    </xf>
    <xf numFmtId="0" fontId="12" fillId="18" borderId="6" xfId="0" applyFont="1" applyFill="1" applyBorder="1" applyAlignment="1">
      <alignment horizontal="left" vertical="center" wrapText="1"/>
    </xf>
    <xf numFmtId="0" fontId="18" fillId="13" borderId="6" xfId="1" applyFont="1" applyFill="1" applyBorder="1" applyAlignment="1">
      <alignment horizontal="center" vertical="center"/>
    </xf>
    <xf numFmtId="0" fontId="0" fillId="18" borderId="6" xfId="0" applyFill="1" applyBorder="1" applyAlignment="1">
      <alignment horizontal="center" vertical="center"/>
    </xf>
    <xf numFmtId="0" fontId="29" fillId="2" borderId="6" xfId="0" applyFont="1" applyFill="1" applyBorder="1" applyAlignment="1">
      <alignment horizontal="right" vertical="center" wrapText="1"/>
    </xf>
    <xf numFmtId="0" fontId="29" fillId="2" borderId="6" xfId="2" applyFont="1" applyFill="1" applyBorder="1" applyAlignment="1">
      <alignment horizontal="right" vertical="center" wrapText="1"/>
    </xf>
    <xf numFmtId="0" fontId="32" fillId="0" borderId="2" xfId="0" applyFont="1" applyBorder="1" applyAlignment="1">
      <alignment vertical="center"/>
    </xf>
    <xf numFmtId="0" fontId="33" fillId="0" borderId="2" xfId="0" applyFont="1" applyBorder="1"/>
    <xf numFmtId="15" fontId="9" fillId="0" borderId="2" xfId="0" applyNumberFormat="1" applyFont="1" applyBorder="1" applyAlignment="1">
      <alignment horizontal="left" vertical="center" wrapText="1"/>
    </xf>
    <xf numFmtId="15" fontId="9" fillId="0" borderId="2" xfId="0" applyNumberFormat="1" applyFont="1" applyBorder="1" applyAlignment="1">
      <alignment horizontal="left" vertical="top" wrapText="1"/>
    </xf>
    <xf numFmtId="0" fontId="0" fillId="0" borderId="2" xfId="0" applyBorder="1"/>
    <xf numFmtId="0" fontId="33" fillId="0" borderId="4" xfId="0" applyFont="1" applyBorder="1"/>
    <xf numFmtId="0" fontId="8" fillId="0" borderId="6" xfId="0" applyFont="1" applyBorder="1" applyAlignment="1">
      <alignment horizontal="center" vertical="center" wrapText="1"/>
    </xf>
    <xf numFmtId="0" fontId="0" fillId="0" borderId="6" xfId="0" quotePrefix="1" applyBorder="1" applyAlignment="1">
      <alignment horizontal="center" vertical="center" wrapText="1"/>
    </xf>
    <xf numFmtId="0" fontId="0" fillId="0" borderId="6" xfId="0" applyFont="1" applyFill="1" applyBorder="1" applyAlignment="1">
      <alignment horizontal="center" vertical="center" wrapText="1"/>
    </xf>
    <xf numFmtId="0" fontId="3" fillId="0" borderId="6" xfId="0" applyFont="1" applyBorder="1" applyAlignment="1">
      <alignment horizontal="center" vertical="center"/>
    </xf>
    <xf numFmtId="0" fontId="33" fillId="0" borderId="35" xfId="0" applyFont="1" applyBorder="1" applyAlignment="1">
      <alignment vertical="top" wrapText="1"/>
    </xf>
    <xf numFmtId="0" fontId="8" fillId="0" borderId="6" xfId="0" applyFont="1" applyBorder="1" applyAlignment="1">
      <alignment horizontal="center" vertical="center" wrapText="1"/>
    </xf>
    <xf numFmtId="0" fontId="37" fillId="0" borderId="6" xfId="0" applyFont="1" applyBorder="1" applyAlignment="1">
      <alignment horizontal="left" vertical="center" wrapText="1"/>
    </xf>
    <xf numFmtId="0" fontId="0" fillId="27" borderId="6" xfId="0" applyFill="1" applyBorder="1" applyAlignment="1">
      <alignment horizontal="center" vertical="center"/>
    </xf>
    <xf numFmtId="0" fontId="40" fillId="0" borderId="6" xfId="0" applyFont="1" applyFill="1" applyBorder="1" applyAlignment="1">
      <alignment horizontal="center" vertical="center" wrapText="1"/>
    </xf>
    <xf numFmtId="0" fontId="41" fillId="0" borderId="6" xfId="0" applyFont="1" applyBorder="1" applyAlignment="1">
      <alignment horizontal="center" vertical="center"/>
    </xf>
    <xf numFmtId="0" fontId="2" fillId="0" borderId="6" xfId="0" applyFont="1" applyBorder="1" applyAlignment="1">
      <alignment horizontal="center" vertical="center"/>
    </xf>
    <xf numFmtId="0" fontId="18" fillId="12" borderId="6" xfId="1" applyFont="1" applyFill="1" applyBorder="1" applyAlignment="1">
      <alignment horizontal="center" vertical="center" wrapText="1"/>
    </xf>
    <xf numFmtId="0" fontId="43" fillId="0" borderId="35" xfId="0" applyFont="1" applyBorder="1" applyAlignment="1">
      <alignment vertical="top" wrapText="1"/>
    </xf>
    <xf numFmtId="0" fontId="45" fillId="0" borderId="6" xfId="0" applyFont="1" applyBorder="1" applyAlignment="1">
      <alignment horizontal="center" vertical="center" wrapText="1"/>
    </xf>
    <xf numFmtId="0" fontId="43" fillId="0" borderId="6" xfId="0" applyFont="1" applyBorder="1" applyAlignment="1">
      <alignment horizontal="center" vertical="center" wrapText="1"/>
    </xf>
    <xf numFmtId="0" fontId="45" fillId="0" borderId="6"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Alignment="1">
      <alignment horizontal="center" vertical="center"/>
    </xf>
    <xf numFmtId="0" fontId="1" fillId="0" borderId="6" xfId="0" applyFont="1" applyBorder="1" applyAlignment="1">
      <alignment horizontal="center" vertical="center"/>
    </xf>
    <xf numFmtId="0" fontId="10" fillId="0" borderId="10" xfId="0" applyFont="1" applyFill="1" applyBorder="1" applyAlignment="1">
      <alignment horizontal="center" vertical="center" wrapText="1"/>
    </xf>
    <xf numFmtId="0" fontId="36" fillId="0" borderId="7" xfId="0" applyFont="1" applyBorder="1" applyAlignment="1">
      <alignment horizontal="center" vertical="center" wrapText="1"/>
    </xf>
    <xf numFmtId="0" fontId="0" fillId="0" borderId="35" xfId="0" applyBorder="1" applyAlignment="1">
      <alignment horizontal="center" vertical="top" wrapText="1"/>
    </xf>
    <xf numFmtId="0" fontId="0" fillId="0" borderId="35" xfId="0" applyBorder="1" applyAlignment="1">
      <alignment horizontal="center" vertical="top"/>
    </xf>
    <xf numFmtId="0" fontId="0" fillId="0" borderId="35" xfId="0" applyBorder="1" applyAlignment="1">
      <alignment horizontal="center" vertical="center" wrapText="1"/>
    </xf>
    <xf numFmtId="0" fontId="0" fillId="0" borderId="35" xfId="0" applyBorder="1" applyAlignment="1">
      <alignment horizontal="center" vertical="center"/>
    </xf>
    <xf numFmtId="0" fontId="33" fillId="0" borderId="35" xfId="0" applyFont="1" applyBorder="1" applyAlignment="1">
      <alignment horizontal="center" vertical="top" wrapText="1"/>
    </xf>
    <xf numFmtId="0" fontId="33" fillId="0" borderId="35" xfId="0" applyFont="1" applyBorder="1" applyAlignment="1">
      <alignment horizontal="center" vertical="center" wrapText="1"/>
    </xf>
    <xf numFmtId="0" fontId="10" fillId="0" borderId="0" xfId="0" applyFont="1" applyAlignment="1">
      <alignment horizontal="center" vertical="center" wrapText="1"/>
    </xf>
    <xf numFmtId="0" fontId="43" fillId="0" borderId="35" xfId="0" applyFont="1" applyBorder="1" applyAlignment="1">
      <alignment horizontal="center" vertical="center" wrapText="1"/>
    </xf>
    <xf numFmtId="0" fontId="46" fillId="5" borderId="35" xfId="0" applyFont="1" applyFill="1" applyBorder="1" applyAlignment="1">
      <alignment horizontal="center" vertical="center" wrapText="1"/>
    </xf>
    <xf numFmtId="0" fontId="46" fillId="5" borderId="36" xfId="0" applyFont="1" applyFill="1" applyBorder="1" applyAlignment="1">
      <alignment horizontal="center" vertical="center" wrapText="1"/>
    </xf>
    <xf numFmtId="0" fontId="46" fillId="5" borderId="6" xfId="0" applyFont="1" applyFill="1" applyBorder="1" applyAlignment="1">
      <alignment horizontal="center" vertical="center" wrapText="1"/>
    </xf>
    <xf numFmtId="0" fontId="43" fillId="0" borderId="36" xfId="0" applyFont="1" applyBorder="1" applyAlignment="1">
      <alignment vertical="top" wrapText="1"/>
    </xf>
    <xf numFmtId="0" fontId="43" fillId="0" borderId="37" xfId="0" applyFont="1" applyBorder="1" applyAlignment="1">
      <alignment vertical="top" wrapText="1"/>
    </xf>
    <xf numFmtId="0" fontId="43" fillId="0" borderId="6" xfId="0" applyFont="1" applyBorder="1" applyAlignment="1">
      <alignment vertical="top" wrapText="1"/>
    </xf>
    <xf numFmtId="0" fontId="11" fillId="4" borderId="6" xfId="0" applyFont="1" applyFill="1" applyBorder="1" applyAlignment="1">
      <alignment horizontal="left" vertical="center"/>
    </xf>
    <xf numFmtId="0" fontId="11" fillId="4" borderId="6" xfId="0" applyFont="1" applyFill="1" applyBorder="1" applyAlignment="1">
      <alignment horizontal="left" vertical="center" wrapText="1"/>
    </xf>
    <xf numFmtId="0" fontId="11" fillId="18" borderId="6" xfId="0" applyFont="1" applyFill="1" applyBorder="1" applyAlignment="1">
      <alignment horizontal="left" vertical="center"/>
    </xf>
    <xf numFmtId="0" fontId="33" fillId="2" borderId="6" xfId="0" applyFont="1" applyFill="1" applyBorder="1" applyAlignment="1">
      <alignment horizontal="left"/>
    </xf>
    <xf numFmtId="0" fontId="33" fillId="2" borderId="7" xfId="0" applyFont="1" applyFill="1" applyBorder="1" applyAlignment="1">
      <alignment horizontal="left" wrapText="1"/>
    </xf>
    <xf numFmtId="0" fontId="33" fillId="2" borderId="6" xfId="0" applyFont="1" applyFill="1" applyBorder="1" applyAlignment="1">
      <alignment horizontal="left" wrapText="1"/>
    </xf>
    <xf numFmtId="0" fontId="33" fillId="2" borderId="9" xfId="0" applyFont="1" applyFill="1" applyBorder="1" applyAlignment="1">
      <alignment horizontal="left"/>
    </xf>
    <xf numFmtId="0" fontId="33" fillId="0" borderId="13" xfId="0" applyFont="1" applyBorder="1" applyAlignment="1">
      <alignment horizontal="left" wrapText="1"/>
    </xf>
    <xf numFmtId="0" fontId="33" fillId="0" borderId="14" xfId="0" applyFont="1" applyBorder="1" applyAlignment="1">
      <alignment horizontal="left" wrapText="1"/>
    </xf>
    <xf numFmtId="0" fontId="33" fillId="0" borderId="15" xfId="0" applyFont="1" applyBorder="1" applyAlignment="1">
      <alignment horizontal="left" wrapText="1"/>
    </xf>
    <xf numFmtId="0" fontId="33" fillId="0" borderId="13" xfId="0" applyFont="1" applyBorder="1" applyAlignment="1">
      <alignment horizontal="left"/>
    </xf>
    <xf numFmtId="0" fontId="33" fillId="0" borderId="14" xfId="0" applyFont="1" applyBorder="1" applyAlignment="1">
      <alignment horizontal="left"/>
    </xf>
    <xf numFmtId="0" fontId="33" fillId="0" borderId="15" xfId="0" applyFont="1" applyBorder="1" applyAlignment="1">
      <alignment horizontal="left"/>
    </xf>
    <xf numFmtId="0" fontId="33" fillId="19" borderId="6" xfId="0" applyFont="1" applyFill="1" applyBorder="1" applyAlignment="1">
      <alignment horizontal="left"/>
    </xf>
    <xf numFmtId="0" fontId="33" fillId="20" borderId="6" xfId="0" applyFont="1" applyFill="1" applyBorder="1" applyAlignment="1">
      <alignment horizontal="left"/>
    </xf>
    <xf numFmtId="0" fontId="33" fillId="15" borderId="6" xfId="0" applyFont="1" applyFill="1" applyBorder="1" applyAlignment="1">
      <alignment horizontal="left"/>
    </xf>
    <xf numFmtId="0" fontId="33" fillId="0" borderId="0" xfId="0" applyFont="1" applyAlignment="1">
      <alignment horizontal="left"/>
    </xf>
    <xf numFmtId="0" fontId="33" fillId="2" borderId="9" xfId="0" applyFont="1" applyFill="1" applyBorder="1" applyAlignment="1">
      <alignment horizontal="left" wrapText="1"/>
    </xf>
    <xf numFmtId="0" fontId="33" fillId="0" borderId="16" xfId="0" applyFont="1" applyBorder="1" applyAlignment="1">
      <alignment horizontal="left" wrapText="1"/>
    </xf>
    <xf numFmtId="0" fontId="33" fillId="0" borderId="17" xfId="0" applyFont="1" applyBorder="1" applyAlignment="1">
      <alignment horizontal="left" wrapText="1"/>
    </xf>
    <xf numFmtId="0" fontId="33" fillId="0" borderId="18" xfId="0" applyFont="1" applyBorder="1" applyAlignment="1">
      <alignment horizontal="left" wrapText="1"/>
    </xf>
    <xf numFmtId="0" fontId="33" fillId="0" borderId="16" xfId="0" applyFont="1" applyBorder="1" applyAlignment="1">
      <alignment horizontal="left"/>
    </xf>
    <xf numFmtId="0" fontId="33" fillId="0" borderId="17" xfId="0" applyFont="1" applyBorder="1" applyAlignment="1">
      <alignment horizontal="left"/>
    </xf>
    <xf numFmtId="0" fontId="33" fillId="0" borderId="18" xfId="0" applyFont="1" applyBorder="1" applyAlignment="1">
      <alignment horizontal="left"/>
    </xf>
    <xf numFmtId="0" fontId="33" fillId="2" borderId="7" xfId="0" applyFont="1" applyFill="1" applyBorder="1" applyAlignment="1">
      <alignment horizontal="left"/>
    </xf>
    <xf numFmtId="0" fontId="33" fillId="15" borderId="6" xfId="0" applyFont="1" applyFill="1" applyBorder="1" applyAlignment="1">
      <alignment horizontal="left" wrapText="1"/>
    </xf>
    <xf numFmtId="0" fontId="33" fillId="0" borderId="0" xfId="0" applyFont="1" applyAlignment="1">
      <alignment horizontal="left" wrapText="1"/>
    </xf>
    <xf numFmtId="0" fontId="33" fillId="2" borderId="18" xfId="0" applyFont="1" applyFill="1" applyBorder="1" applyAlignment="1">
      <alignment horizontal="left" wrapText="1"/>
    </xf>
    <xf numFmtId="0" fontId="33" fillId="2" borderId="38" xfId="0" applyFont="1" applyFill="1" applyBorder="1" applyAlignment="1">
      <alignment horizontal="left" wrapText="1"/>
    </xf>
    <xf numFmtId="0" fontId="48" fillId="0" borderId="0" xfId="0" applyFont="1" applyAlignment="1">
      <alignment horizontal="left"/>
    </xf>
    <xf numFmtId="0" fontId="33" fillId="0" borderId="39" xfId="0" applyFont="1" applyBorder="1" applyAlignment="1">
      <alignment horizontal="left"/>
    </xf>
    <xf numFmtId="0" fontId="33" fillId="0" borderId="40" xfId="0" applyFont="1" applyBorder="1" applyAlignment="1">
      <alignment horizontal="left" wrapText="1"/>
    </xf>
    <xf numFmtId="0" fontId="33" fillId="0" borderId="41" xfId="0" applyFont="1" applyBorder="1" applyAlignment="1">
      <alignment horizontal="left" wrapText="1"/>
    </xf>
    <xf numFmtId="0" fontId="48" fillId="0" borderId="0" xfId="0" applyFont="1" applyBorder="1" applyAlignment="1">
      <alignment horizontal="left"/>
    </xf>
    <xf numFmtId="0" fontId="33" fillId="0" borderId="13" xfId="0" applyFont="1" applyFill="1" applyBorder="1" applyAlignment="1">
      <alignment horizontal="left" wrapText="1"/>
    </xf>
    <xf numFmtId="0" fontId="33" fillId="0" borderId="14" xfId="0" applyFont="1" applyFill="1" applyBorder="1" applyAlignment="1">
      <alignment horizontal="left" wrapText="1"/>
    </xf>
    <xf numFmtId="0" fontId="33" fillId="0" borderId="42" xfId="0" applyFont="1" applyBorder="1" applyAlignment="1">
      <alignment horizontal="left" wrapText="1"/>
    </xf>
    <xf numFmtId="0" fontId="33" fillId="0" borderId="43" xfId="0" applyFont="1" applyBorder="1" applyAlignment="1">
      <alignment horizontal="left" wrapText="1"/>
    </xf>
    <xf numFmtId="0" fontId="33" fillId="0" borderId="42" xfId="0" applyFont="1" applyBorder="1" applyAlignment="1">
      <alignment horizontal="left"/>
    </xf>
    <xf numFmtId="0" fontId="33" fillId="0" borderId="40" xfId="0" applyFont="1" applyBorder="1" applyAlignment="1">
      <alignment horizontal="left"/>
    </xf>
    <xf numFmtId="0" fontId="33" fillId="0" borderId="43" xfId="0" applyFont="1" applyBorder="1" applyAlignment="1">
      <alignment horizontal="left"/>
    </xf>
    <xf numFmtId="0" fontId="33" fillId="0" borderId="44" xfId="0" applyFont="1" applyBorder="1" applyAlignment="1">
      <alignment horizontal="left" wrapText="1"/>
    </xf>
    <xf numFmtId="0" fontId="8" fillId="2" borderId="6" xfId="0" applyFont="1" applyFill="1" applyBorder="1" applyAlignment="1">
      <alignment horizontal="left"/>
    </xf>
    <xf numFmtId="0" fontId="49" fillId="2" borderId="6" xfId="0" applyFont="1" applyFill="1" applyBorder="1" applyAlignment="1">
      <alignment horizontal="left"/>
    </xf>
    <xf numFmtId="0" fontId="49" fillId="2" borderId="7" xfId="0" applyFont="1" applyFill="1" applyBorder="1" applyAlignment="1">
      <alignment horizontal="left"/>
    </xf>
    <xf numFmtId="0" fontId="49" fillId="0" borderId="42" xfId="0" applyFont="1" applyBorder="1" applyAlignment="1">
      <alignment horizontal="left" wrapText="1"/>
    </xf>
    <xf numFmtId="0" fontId="49" fillId="0" borderId="40" xfId="0" applyFont="1" applyBorder="1" applyAlignment="1">
      <alignment horizontal="left" wrapText="1"/>
    </xf>
    <xf numFmtId="0" fontId="49" fillId="0" borderId="43" xfId="0" applyFont="1" applyBorder="1" applyAlignment="1">
      <alignment horizontal="left" wrapText="1"/>
    </xf>
    <xf numFmtId="0" fontId="49" fillId="0" borderId="42" xfId="0" applyFont="1" applyBorder="1" applyAlignment="1">
      <alignment horizontal="left"/>
    </xf>
    <xf numFmtId="0" fontId="49" fillId="0" borderId="40" xfId="0" applyFont="1" applyBorder="1" applyAlignment="1">
      <alignment horizontal="left"/>
    </xf>
    <xf numFmtId="0" fontId="49" fillId="0" borderId="43" xfId="0" applyFont="1" applyBorder="1" applyAlignment="1">
      <alignment horizontal="left"/>
    </xf>
    <xf numFmtId="0" fontId="49" fillId="0" borderId="44" xfId="0" applyFont="1" applyBorder="1" applyAlignment="1">
      <alignment horizontal="left" wrapText="1"/>
    </xf>
    <xf numFmtId="0" fontId="49" fillId="19" borderId="6" xfId="0" applyFont="1" applyFill="1" applyBorder="1" applyAlignment="1">
      <alignment horizontal="left"/>
    </xf>
    <xf numFmtId="0" fontId="49" fillId="20" borderId="6" xfId="0" applyFont="1" applyFill="1" applyBorder="1" applyAlignment="1">
      <alignment horizontal="left"/>
    </xf>
    <xf numFmtId="0" fontId="49" fillId="15" borderId="6" xfId="0" applyFont="1" applyFill="1" applyBorder="1" applyAlignment="1">
      <alignment horizontal="left"/>
    </xf>
    <xf numFmtId="0" fontId="49" fillId="15" borderId="6" xfId="0" applyFont="1" applyFill="1" applyBorder="1" applyAlignment="1">
      <alignment horizontal="left" wrapText="1"/>
    </xf>
    <xf numFmtId="0" fontId="49" fillId="0" borderId="0" xfId="0" applyFont="1" applyAlignment="1">
      <alignment horizontal="left"/>
    </xf>
    <xf numFmtId="0" fontId="0" fillId="0" borderId="6" xfId="0" applyBorder="1" applyAlignment="1">
      <alignment vertical="center" wrapText="1"/>
    </xf>
    <xf numFmtId="0" fontId="33" fillId="15" borderId="6" xfId="0" applyFont="1" applyFill="1" applyBorder="1" applyAlignment="1">
      <alignment horizontal="left" vertical="top" wrapText="1"/>
    </xf>
    <xf numFmtId="0" fontId="39" fillId="12" borderId="6" xfId="1" applyFont="1" applyFill="1" applyBorder="1" applyAlignment="1">
      <alignment horizontal="center" vertical="center"/>
    </xf>
    <xf numFmtId="0" fontId="23" fillId="13" borderId="5" xfId="0" applyFont="1" applyFill="1" applyBorder="1" applyAlignment="1">
      <alignment vertical="center" wrapText="1"/>
    </xf>
    <xf numFmtId="0" fontId="23" fillId="13" borderId="0" xfId="0" applyFont="1" applyFill="1" applyAlignment="1">
      <alignment vertical="center"/>
    </xf>
    <xf numFmtId="0" fontId="11" fillId="4" borderId="5" xfId="0" applyFont="1" applyFill="1" applyBorder="1" applyAlignment="1">
      <alignment vertical="center" wrapText="1"/>
    </xf>
    <xf numFmtId="0" fontId="0" fillId="4" borderId="0" xfId="0" applyFill="1" applyAlignment="1">
      <alignment vertical="center"/>
    </xf>
    <xf numFmtId="0" fontId="16" fillId="7" borderId="7" xfId="0" applyFont="1" applyFill="1" applyBorder="1" applyAlignment="1">
      <alignment horizontal="left" vertical="center"/>
    </xf>
    <xf numFmtId="0" fontId="16" fillId="7" borderId="8" xfId="0" applyFont="1" applyFill="1" applyBorder="1" applyAlignment="1">
      <alignment horizontal="left" vertical="center"/>
    </xf>
    <xf numFmtId="0" fontId="16" fillId="7" borderId="9" xfId="0" applyFont="1" applyFill="1" applyBorder="1" applyAlignment="1">
      <alignment horizontal="left" vertical="center"/>
    </xf>
    <xf numFmtId="0" fontId="19" fillId="7" borderId="7" xfId="0" applyFont="1" applyFill="1" applyBorder="1" applyAlignment="1">
      <alignment horizontal="left" vertical="center" wrapText="1"/>
    </xf>
    <xf numFmtId="0" fontId="19" fillId="7" borderId="8" xfId="0" applyFont="1" applyFill="1" applyBorder="1" applyAlignment="1">
      <alignment horizontal="left" vertical="center" wrapText="1"/>
    </xf>
    <xf numFmtId="0" fontId="19" fillId="7" borderId="9" xfId="0" applyFont="1" applyFill="1" applyBorder="1" applyAlignment="1">
      <alignment horizontal="left" vertical="center" wrapText="1"/>
    </xf>
    <xf numFmtId="0" fontId="0" fillId="7" borderId="7" xfId="0" applyFill="1" applyBorder="1" applyAlignment="1">
      <alignment horizontal="left" vertical="center"/>
    </xf>
    <xf numFmtId="0" fontId="0" fillId="7" borderId="8" xfId="0" applyFill="1" applyBorder="1" applyAlignment="1">
      <alignment horizontal="left" vertical="center"/>
    </xf>
    <xf numFmtId="0" fontId="0" fillId="7" borderId="9" xfId="0" applyFill="1" applyBorder="1" applyAlignment="1">
      <alignment horizontal="left" vertical="center"/>
    </xf>
    <xf numFmtId="0" fontId="19" fillId="18" borderId="7" xfId="0" applyFont="1" applyFill="1" applyBorder="1" applyAlignment="1">
      <alignment horizontal="left" vertical="center" wrapText="1"/>
    </xf>
    <xf numFmtId="0" fontId="19" fillId="18" borderId="8" xfId="0" applyFont="1" applyFill="1" applyBorder="1" applyAlignment="1">
      <alignment horizontal="left" vertical="center" wrapText="1"/>
    </xf>
    <xf numFmtId="0" fontId="19" fillId="18" borderId="9" xfId="0" applyFont="1" applyFill="1" applyBorder="1" applyAlignment="1">
      <alignment horizontal="left" vertical="center" wrapText="1"/>
    </xf>
    <xf numFmtId="0" fontId="15" fillId="18" borderId="7" xfId="0" applyFont="1" applyFill="1" applyBorder="1" applyAlignment="1">
      <alignment horizontal="left" vertical="center" wrapText="1"/>
    </xf>
    <xf numFmtId="0" fontId="15" fillId="18" borderId="8" xfId="0" applyFont="1" applyFill="1" applyBorder="1" applyAlignment="1">
      <alignment horizontal="left" vertical="center" wrapText="1"/>
    </xf>
    <xf numFmtId="0" fontId="15" fillId="18" borderId="9" xfId="0" applyFont="1" applyFill="1" applyBorder="1" applyAlignment="1">
      <alignment horizontal="left" vertical="center" wrapText="1"/>
    </xf>
    <xf numFmtId="0" fontId="19" fillId="18" borderId="7" xfId="2" applyFont="1" applyFill="1" applyBorder="1" applyAlignment="1">
      <alignment horizontal="left" vertical="center" wrapText="1"/>
    </xf>
    <xf numFmtId="0" fontId="19" fillId="18" borderId="8" xfId="2" applyFont="1" applyFill="1" applyBorder="1" applyAlignment="1">
      <alignment horizontal="left" vertical="center" wrapText="1"/>
    </xf>
    <xf numFmtId="0" fontId="19" fillId="18" borderId="9" xfId="2" applyFont="1" applyFill="1" applyBorder="1" applyAlignment="1">
      <alignment horizontal="left" vertical="center" wrapText="1"/>
    </xf>
    <xf numFmtId="0" fontId="15" fillId="7" borderId="7" xfId="0" applyFont="1" applyFill="1" applyBorder="1" applyAlignment="1">
      <alignment horizontal="left" vertical="center" wrapText="1"/>
    </xf>
    <xf numFmtId="0" fontId="15" fillId="7" borderId="8" xfId="0" applyFont="1" applyFill="1" applyBorder="1" applyAlignment="1">
      <alignment horizontal="left" vertical="center" wrapText="1"/>
    </xf>
    <xf numFmtId="0" fontId="15" fillId="7" borderId="9" xfId="0" applyFont="1" applyFill="1" applyBorder="1" applyAlignment="1">
      <alignment horizontal="left" vertical="center" wrapText="1"/>
    </xf>
    <xf numFmtId="0" fontId="27" fillId="21" borderId="0" xfId="0" applyFont="1" applyFill="1" applyAlignment="1">
      <alignment horizontal="left" vertical="center"/>
    </xf>
    <xf numFmtId="0" fontId="27" fillId="16" borderId="0" xfId="0" applyFont="1" applyFill="1" applyAlignment="1">
      <alignment horizontal="left" vertical="center"/>
    </xf>
    <xf numFmtId="0" fontId="7" fillId="16" borderId="10" xfId="0" applyFont="1" applyFill="1" applyBorder="1" applyAlignment="1">
      <alignment horizontal="left" vertical="center" wrapText="1"/>
    </xf>
    <xf numFmtId="0" fontId="7" fillId="16" borderId="11" xfId="0" applyFont="1" applyFill="1" applyBorder="1" applyAlignment="1">
      <alignment horizontal="left" vertical="center" wrapText="1"/>
    </xf>
    <xf numFmtId="0" fontId="7" fillId="17" borderId="10" xfId="0" applyFont="1" applyFill="1" applyBorder="1" applyAlignment="1">
      <alignment horizontal="left" vertical="center" wrapText="1"/>
    </xf>
    <xf numFmtId="0" fontId="7" fillId="17" borderId="11" xfId="0" applyFont="1" applyFill="1" applyBorder="1" applyAlignment="1">
      <alignment horizontal="left" vertical="center" wrapText="1"/>
    </xf>
    <xf numFmtId="0" fontId="7" fillId="7" borderId="10" xfId="0" applyFont="1" applyFill="1" applyBorder="1" applyAlignment="1">
      <alignment horizontal="left" vertical="center" wrapText="1"/>
    </xf>
    <xf numFmtId="0" fontId="7" fillId="7" borderId="11" xfId="0" applyFont="1" applyFill="1" applyBorder="1" applyAlignment="1">
      <alignment horizontal="left" vertical="center" wrapText="1"/>
    </xf>
    <xf numFmtId="0" fontId="11" fillId="18" borderId="10" xfId="0" applyFont="1" applyFill="1" applyBorder="1" applyAlignment="1">
      <alignment horizontal="left" vertical="center" wrapText="1"/>
    </xf>
    <xf numFmtId="0" fontId="11" fillId="18" borderId="11" xfId="0" applyFont="1" applyFill="1" applyBorder="1" applyAlignment="1">
      <alignment horizontal="left" vertical="center" wrapText="1"/>
    </xf>
    <xf numFmtId="0" fontId="11" fillId="18" borderId="7" xfId="0" applyFont="1" applyFill="1" applyBorder="1" applyAlignment="1">
      <alignment horizontal="left" vertical="center" wrapText="1"/>
    </xf>
    <xf numFmtId="0" fontId="11" fillId="18" borderId="9" xfId="0" applyFont="1" applyFill="1" applyBorder="1" applyAlignment="1">
      <alignment horizontal="left" vertical="center" wrapText="1"/>
    </xf>
    <xf numFmtId="0" fontId="11" fillId="18" borderId="7" xfId="0" applyFont="1" applyFill="1" applyBorder="1" applyAlignment="1">
      <alignment horizontal="left" vertical="center"/>
    </xf>
    <xf numFmtId="0" fontId="11" fillId="18" borderId="9" xfId="0" applyFont="1" applyFill="1" applyBorder="1" applyAlignment="1">
      <alignment horizontal="left" vertical="center"/>
    </xf>
    <xf numFmtId="0" fontId="11" fillId="18" borderId="10" xfId="0" applyFont="1" applyFill="1" applyBorder="1" applyAlignment="1">
      <alignment horizontal="left" vertical="center"/>
    </xf>
    <xf numFmtId="0" fontId="11" fillId="18" borderId="11" xfId="0" applyFont="1" applyFill="1" applyBorder="1" applyAlignment="1">
      <alignment horizontal="left" vertical="center"/>
    </xf>
    <xf numFmtId="0" fontId="14" fillId="4" borderId="7" xfId="0" applyFont="1" applyFill="1" applyBorder="1" applyAlignment="1">
      <alignment horizontal="left" vertical="center" wrapText="1"/>
    </xf>
    <xf numFmtId="0" fontId="14" fillId="4" borderId="8" xfId="0" applyFont="1" applyFill="1" applyBorder="1" applyAlignment="1">
      <alignment horizontal="left" vertical="center" wrapText="1"/>
    </xf>
    <xf numFmtId="0" fontId="14" fillId="4" borderId="9" xfId="0" applyFont="1" applyFill="1" applyBorder="1" applyAlignment="1">
      <alignment horizontal="left" vertical="center" wrapText="1"/>
    </xf>
    <xf numFmtId="0" fontId="27" fillId="22" borderId="12" xfId="0" applyFont="1" applyFill="1" applyBorder="1" applyAlignment="1">
      <alignment horizontal="left" vertical="center"/>
    </xf>
    <xf numFmtId="0" fontId="14" fillId="4" borderId="7" xfId="0" applyFont="1" applyFill="1" applyBorder="1" applyAlignment="1">
      <alignment horizontal="left" vertical="center"/>
    </xf>
    <xf numFmtId="0" fontId="14" fillId="4" borderId="8" xfId="0" applyFont="1" applyFill="1" applyBorder="1" applyAlignment="1">
      <alignment horizontal="left" vertical="center"/>
    </xf>
    <xf numFmtId="0" fontId="14" fillId="4" borderId="9" xfId="0" applyFont="1" applyFill="1" applyBorder="1" applyAlignment="1">
      <alignment horizontal="left" vertical="center"/>
    </xf>
    <xf numFmtId="0" fontId="8" fillId="0" borderId="6" xfId="0" applyFont="1" applyBorder="1" applyAlignment="1">
      <alignment horizontal="center" vertical="center" wrapText="1"/>
    </xf>
    <xf numFmtId="0" fontId="8" fillId="2" borderId="6" xfId="0" applyFont="1" applyFill="1" applyBorder="1" applyAlignment="1">
      <alignment horizontal="center" vertical="center" wrapText="1"/>
    </xf>
    <xf numFmtId="0" fontId="8" fillId="11" borderId="7" xfId="0" applyFont="1" applyFill="1" applyBorder="1" applyAlignment="1">
      <alignment vertical="center" wrapText="1"/>
    </xf>
    <xf numFmtId="0" fontId="8" fillId="11" borderId="8" xfId="0" applyFont="1" applyFill="1" applyBorder="1" applyAlignment="1">
      <alignment vertical="center" wrapText="1"/>
    </xf>
    <xf numFmtId="0" fontId="7" fillId="16" borderId="7" xfId="0" applyFont="1" applyFill="1" applyBorder="1" applyAlignment="1">
      <alignment horizontal="left" vertical="center" wrapText="1"/>
    </xf>
    <xf numFmtId="0" fontId="7" fillId="16" borderId="8" xfId="0" applyFont="1" applyFill="1" applyBorder="1" applyAlignment="1">
      <alignment horizontal="left" vertical="center" wrapText="1"/>
    </xf>
    <xf numFmtId="0" fontId="7" fillId="16" borderId="9" xfId="0" applyFont="1" applyFill="1" applyBorder="1" applyAlignment="1">
      <alignment horizontal="left" vertical="center" wrapText="1"/>
    </xf>
    <xf numFmtId="0" fontId="28" fillId="6" borderId="25" xfId="0" applyFont="1" applyFill="1" applyBorder="1" applyAlignment="1">
      <alignment vertical="center" wrapText="1"/>
    </xf>
    <xf numFmtId="0" fontId="28" fillId="0" borderId="29" xfId="0" applyFont="1" applyBorder="1" applyAlignment="1">
      <alignment vertical="center" wrapText="1"/>
    </xf>
    <xf numFmtId="0" fontId="28" fillId="0" borderId="28" xfId="0" applyFont="1" applyBorder="1" applyAlignment="1">
      <alignment vertical="center" wrapText="1"/>
    </xf>
    <xf numFmtId="0" fontId="28" fillId="24" borderId="25" xfId="0" applyFont="1" applyFill="1" applyBorder="1" applyAlignment="1">
      <alignment vertical="center" wrapText="1"/>
    </xf>
    <xf numFmtId="0" fontId="28" fillId="24" borderId="28" xfId="0" applyFont="1" applyFill="1" applyBorder="1" applyAlignment="1">
      <alignment vertical="center" wrapText="1"/>
    </xf>
    <xf numFmtId="0" fontId="28" fillId="24" borderId="29" xfId="0" applyFont="1" applyFill="1" applyBorder="1" applyAlignment="1">
      <alignment vertical="center" wrapText="1"/>
    </xf>
    <xf numFmtId="0" fontId="28" fillId="25" borderId="25" xfId="0" applyFont="1" applyFill="1" applyBorder="1" applyAlignment="1">
      <alignment vertical="center" wrapText="1"/>
    </xf>
    <xf numFmtId="0" fontId="28" fillId="25" borderId="28" xfId="0" applyFont="1" applyFill="1" applyBorder="1" applyAlignment="1">
      <alignment vertical="center" wrapText="1"/>
    </xf>
    <xf numFmtId="0" fontId="28" fillId="25" borderId="29" xfId="0" applyFont="1" applyFill="1" applyBorder="1" applyAlignment="1">
      <alignment vertical="center" wrapText="1"/>
    </xf>
    <xf numFmtId="0" fontId="28" fillId="12" borderId="25" xfId="0" applyFont="1" applyFill="1" applyBorder="1" applyAlignment="1">
      <alignment vertical="center" wrapText="1"/>
    </xf>
    <xf numFmtId="0" fontId="28" fillId="5" borderId="25" xfId="0" applyFont="1" applyFill="1" applyBorder="1" applyAlignment="1">
      <alignment vertical="center" wrapText="1"/>
    </xf>
    <xf numFmtId="0" fontId="28" fillId="23" borderId="25" xfId="0" applyFont="1" applyFill="1" applyBorder="1" applyAlignment="1">
      <alignment vertical="center" wrapText="1"/>
    </xf>
    <xf numFmtId="0" fontId="28" fillId="23" borderId="28" xfId="0" applyFont="1" applyFill="1" applyBorder="1" applyAlignment="1">
      <alignment vertical="center" wrapText="1"/>
    </xf>
    <xf numFmtId="0" fontId="28" fillId="23" borderId="29" xfId="0" applyFont="1" applyFill="1" applyBorder="1" applyAlignment="1">
      <alignment vertical="center" wrapText="1"/>
    </xf>
    <xf numFmtId="0" fontId="0" fillId="0" borderId="33" xfId="0" applyFill="1" applyBorder="1" applyAlignment="1">
      <alignment vertical="center" wrapText="1"/>
    </xf>
    <xf numFmtId="0" fontId="0" fillId="0" borderId="8" xfId="0" applyFill="1" applyBorder="1" applyAlignment="1">
      <alignment vertical="center" wrapText="1"/>
    </xf>
    <xf numFmtId="0" fontId="8" fillId="0" borderId="33" xfId="0" applyFont="1" applyFill="1" applyBorder="1" applyAlignment="1">
      <alignment vertical="center" wrapText="1"/>
    </xf>
    <xf numFmtId="0" fontId="8" fillId="0" borderId="8" xfId="0" applyFont="1" applyFill="1" applyBorder="1" applyAlignment="1">
      <alignment vertical="center" wrapText="1"/>
    </xf>
    <xf numFmtId="0" fontId="8" fillId="13" borderId="7" xfId="0" applyFont="1" applyFill="1" applyBorder="1" applyAlignment="1">
      <alignment vertical="center" wrapText="1"/>
    </xf>
    <xf numFmtId="0" fontId="8" fillId="13" borderId="8" xfId="0" applyFont="1" applyFill="1" applyBorder="1" applyAlignment="1">
      <alignment vertical="center" wrapText="1"/>
    </xf>
    <xf numFmtId="0" fontId="28" fillId="20" borderId="25" xfId="0" applyFont="1" applyFill="1" applyBorder="1" applyAlignment="1">
      <alignment vertical="center" wrapText="1"/>
    </xf>
    <xf numFmtId="0" fontId="28" fillId="2" borderId="25" xfId="0" applyFont="1" applyFill="1" applyBorder="1" applyAlignment="1">
      <alignment vertical="center" wrapText="1"/>
    </xf>
    <xf numFmtId="0" fontId="28" fillId="10" borderId="25" xfId="0" applyFont="1" applyFill="1" applyBorder="1" applyAlignment="1">
      <alignment vertical="center" wrapText="1"/>
    </xf>
    <xf numFmtId="0" fontId="28" fillId="14" borderId="25" xfId="0" applyFont="1" applyFill="1" applyBorder="1" applyAlignment="1">
      <alignment vertical="center" wrapText="1"/>
    </xf>
    <xf numFmtId="0" fontId="28" fillId="14" borderId="29" xfId="0" applyFont="1" applyFill="1" applyBorder="1" applyAlignment="1">
      <alignment vertical="center" wrapText="1"/>
    </xf>
    <xf numFmtId="0" fontId="28" fillId="0" borderId="25" xfId="0" applyFont="1" applyBorder="1" applyAlignment="1">
      <alignment vertical="center" wrapText="1"/>
    </xf>
    <xf numFmtId="0" fontId="8" fillId="0" borderId="6" xfId="0" applyFont="1" applyFill="1" applyBorder="1" applyAlignment="1">
      <alignment horizontal="center" vertical="center" wrapText="1"/>
    </xf>
    <xf numFmtId="0" fontId="7" fillId="9" borderId="6" xfId="0" applyFont="1" applyFill="1" applyBorder="1" applyAlignment="1">
      <alignment horizontal="center" vertical="center"/>
    </xf>
    <xf numFmtId="0" fontId="19" fillId="18" borderId="6" xfId="0" applyFont="1" applyFill="1" applyBorder="1" applyAlignment="1">
      <alignment vertical="center" wrapText="1"/>
    </xf>
    <xf numFmtId="0" fontId="19" fillId="18" borderId="6" xfId="0" applyFont="1" applyFill="1" applyBorder="1" applyAlignment="1">
      <alignment horizontal="center" vertical="center"/>
    </xf>
    <xf numFmtId="0" fontId="34" fillId="0" borderId="6" xfId="8" applyBorder="1" applyAlignment="1">
      <alignment horizontal="center" vertical="center" wrapText="1"/>
    </xf>
  </cellXfs>
  <cellStyles count="9">
    <cellStyle name="Lien hypertexte" xfId="4" builtinId="8" hidden="1"/>
    <cellStyle name="Lien hypertexte" xfId="6" builtinId="8" hidden="1"/>
    <cellStyle name="Lien hypertexte" xfId="8" builtinId="8"/>
    <cellStyle name="Lien hypertexte visité" xfId="5" builtinId="9" hidden="1"/>
    <cellStyle name="Lien hypertexte visité" xfId="7" builtinId="9" hidden="1"/>
    <cellStyle name="Normal" xfId="0" builtinId="0"/>
    <cellStyle name="Normal 3" xfId="3"/>
    <cellStyle name="Titre" xfId="1" builtinId="15"/>
    <cellStyle name="Titre 1" xfId="2" builtinId="16"/>
  </cellStyles>
  <dxfs count="0"/>
  <tableStyles count="0" defaultTableStyle="TableStyleMedium2" defaultPivotStyle="PivotStyleLight16"/>
  <colors>
    <mruColors>
      <color rgb="FF259CD3"/>
      <color rgb="FFE10079"/>
      <color rgb="FFFFE7E7"/>
      <color rgb="FFEF9014"/>
      <color rgb="FF605F90"/>
      <color rgb="FF6DC1C3"/>
      <color rgb="FF063069"/>
      <color rgb="FFE5FEDE"/>
      <color rgb="FFCC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3c12.apps-1and1.net/wp-admin/" TargetMode="External"/><Relationship Id="rId2"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15"/>
  <sheetViews>
    <sheetView workbookViewId="0">
      <selection activeCell="B5" sqref="B5"/>
    </sheetView>
  </sheetViews>
  <sheetFormatPr baseColWidth="10" defaultRowHeight="15" x14ac:dyDescent="0.2"/>
  <cols>
    <col min="1" max="1" width="48.6640625" bestFit="1" customWidth="1"/>
    <col min="2" max="2" width="83.33203125" style="231" customWidth="1"/>
  </cols>
  <sheetData>
    <row r="1" spans="1:2" ht="24" x14ac:dyDescent="0.2">
      <c r="A1" s="4" t="s">
        <v>0</v>
      </c>
      <c r="B1" s="5" t="s">
        <v>3</v>
      </c>
    </row>
    <row r="2" spans="1:2" ht="16" thickBot="1" x14ac:dyDescent="0.25">
      <c r="A2" s="6" t="s">
        <v>1</v>
      </c>
      <c r="B2" s="1">
        <v>3</v>
      </c>
    </row>
    <row r="3" spans="1:2" ht="16" thickTop="1" x14ac:dyDescent="0.2">
      <c r="A3" s="337" t="s">
        <v>258</v>
      </c>
      <c r="B3" s="229">
        <v>42781</v>
      </c>
    </row>
    <row r="4" spans="1:2" ht="31" thickBot="1" x14ac:dyDescent="0.25">
      <c r="A4" s="338"/>
      <c r="B4" s="2" t="s">
        <v>633</v>
      </c>
    </row>
    <row r="5" spans="1:2" ht="16" thickTop="1" x14ac:dyDescent="0.2">
      <c r="A5" s="337" t="s">
        <v>259</v>
      </c>
      <c r="B5" s="229">
        <v>42838</v>
      </c>
    </row>
    <row r="6" spans="1:2" ht="31" thickBot="1" x14ac:dyDescent="0.25">
      <c r="A6" s="338"/>
      <c r="B6" s="2" t="s">
        <v>590</v>
      </c>
    </row>
    <row r="7" spans="1:2" ht="16" thickTop="1" x14ac:dyDescent="0.2">
      <c r="A7" s="337" t="s">
        <v>260</v>
      </c>
      <c r="B7" s="230">
        <v>42858</v>
      </c>
    </row>
    <row r="8" spans="1:2" ht="16" thickBot="1" x14ac:dyDescent="0.25">
      <c r="A8" s="338"/>
      <c r="B8" s="2" t="s">
        <v>257</v>
      </c>
    </row>
    <row r="9" spans="1:2" ht="16" thickTop="1" x14ac:dyDescent="0.2">
      <c r="A9" s="337" t="s">
        <v>261</v>
      </c>
      <c r="B9" s="229">
        <v>43054</v>
      </c>
    </row>
    <row r="10" spans="1:2" ht="16" thickBot="1" x14ac:dyDescent="0.25">
      <c r="A10" s="338"/>
      <c r="B10" s="3" t="s">
        <v>262</v>
      </c>
    </row>
    <row r="11" spans="1:2" ht="16" thickTop="1" x14ac:dyDescent="0.2">
      <c r="A11" s="339" t="s">
        <v>2</v>
      </c>
      <c r="B11" s="227" t="s">
        <v>252</v>
      </c>
    </row>
    <row r="12" spans="1:2" x14ac:dyDescent="0.2">
      <c r="A12" s="340"/>
      <c r="B12" s="228" t="s">
        <v>253</v>
      </c>
    </row>
    <row r="13" spans="1:2" x14ac:dyDescent="0.2">
      <c r="A13" s="340"/>
      <c r="B13" s="227" t="s">
        <v>254</v>
      </c>
    </row>
    <row r="14" spans="1:2" x14ac:dyDescent="0.2">
      <c r="A14" s="340"/>
      <c r="B14" s="228" t="s">
        <v>255</v>
      </c>
    </row>
    <row r="15" spans="1:2" x14ac:dyDescent="0.2">
      <c r="A15" s="340"/>
      <c r="B15" s="232" t="s">
        <v>256</v>
      </c>
    </row>
  </sheetData>
  <mergeCells count="5">
    <mergeCell ref="A3:A4"/>
    <mergeCell ref="A7:A8"/>
    <mergeCell ref="A11:A15"/>
    <mergeCell ref="A5:A6"/>
    <mergeCell ref="A9:A10"/>
  </mergeCells>
  <pageMargins left="0.25" right="0.25" top="0.75" bottom="0.75" header="0.3" footer="0.3"/>
  <pageSetup paperSize="8"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50"/>
  <sheetViews>
    <sheetView tabSelected="1" topLeftCell="M36" workbookViewId="0">
      <selection activeCell="O39" sqref="O39"/>
    </sheetView>
  </sheetViews>
  <sheetFormatPr baseColWidth="10" defaultRowHeight="15" x14ac:dyDescent="0.2"/>
  <cols>
    <col min="1" max="1" width="49.6640625" style="18" bestFit="1" customWidth="1"/>
    <col min="2" max="8" width="40.6640625" style="18" customWidth="1"/>
    <col min="9" max="9" width="44.6640625" style="34" customWidth="1"/>
    <col min="10" max="15" width="40.6640625" style="18" customWidth="1"/>
    <col min="16" max="16384" width="10.83203125" style="18"/>
  </cols>
  <sheetData>
    <row r="1" spans="1:15" ht="43" x14ac:dyDescent="0.2">
      <c r="A1" s="221" t="s">
        <v>263</v>
      </c>
      <c r="B1" s="239" t="s">
        <v>404</v>
      </c>
      <c r="C1" s="16" t="s">
        <v>264</v>
      </c>
      <c r="D1" s="16" t="s">
        <v>613</v>
      </c>
      <c r="E1" s="16" t="s">
        <v>612</v>
      </c>
      <c r="F1" s="16" t="s">
        <v>617</v>
      </c>
      <c r="G1" s="16" t="s">
        <v>405</v>
      </c>
      <c r="H1" s="16" t="s">
        <v>433</v>
      </c>
      <c r="I1" s="16" t="s">
        <v>453</v>
      </c>
      <c r="J1" s="16" t="s">
        <v>626</v>
      </c>
      <c r="K1" s="16" t="s">
        <v>625</v>
      </c>
      <c r="L1" s="16" t="s">
        <v>625</v>
      </c>
      <c r="M1" s="16" t="s">
        <v>17</v>
      </c>
      <c r="N1" s="16" t="s">
        <v>632</v>
      </c>
      <c r="O1" s="17"/>
    </row>
    <row r="2" spans="1:15" ht="24" x14ac:dyDescent="0.2">
      <c r="A2" s="222" t="s">
        <v>4</v>
      </c>
      <c r="B2" s="336" t="s">
        <v>610</v>
      </c>
      <c r="C2" s="14" t="s">
        <v>265</v>
      </c>
      <c r="D2" s="14" t="s">
        <v>609</v>
      </c>
      <c r="E2" s="14" t="s">
        <v>287</v>
      </c>
      <c r="F2" s="14" t="s">
        <v>618</v>
      </c>
      <c r="G2" s="14" t="s">
        <v>619</v>
      </c>
      <c r="H2" s="14" t="s">
        <v>620</v>
      </c>
      <c r="I2" s="244" t="s">
        <v>454</v>
      </c>
      <c r="J2" s="14" t="s">
        <v>623</v>
      </c>
      <c r="K2" s="14" t="s">
        <v>624</v>
      </c>
      <c r="L2" s="14" t="s">
        <v>627</v>
      </c>
      <c r="M2" s="14" t="s">
        <v>636</v>
      </c>
      <c r="N2" s="14" t="s">
        <v>628</v>
      </c>
      <c r="O2" s="223" t="s">
        <v>5</v>
      </c>
    </row>
    <row r="3" spans="1:15" ht="21" x14ac:dyDescent="0.2">
      <c r="A3" s="350" t="s">
        <v>6</v>
      </c>
      <c r="B3" s="351"/>
      <c r="C3" s="351"/>
      <c r="D3" s="351"/>
      <c r="E3" s="351"/>
      <c r="F3" s="351"/>
      <c r="G3" s="351"/>
      <c r="H3" s="351"/>
      <c r="I3" s="351"/>
      <c r="J3" s="351"/>
      <c r="K3" s="351"/>
      <c r="L3" s="351"/>
      <c r="M3" s="351"/>
      <c r="N3" s="351"/>
      <c r="O3" s="352"/>
    </row>
    <row r="4" spans="1:15" ht="48" x14ac:dyDescent="0.2">
      <c r="A4" s="225" t="s">
        <v>238</v>
      </c>
      <c r="B4" s="7" t="s">
        <v>593</v>
      </c>
      <c r="C4" s="7" t="s">
        <v>266</v>
      </c>
      <c r="D4" s="7" t="s">
        <v>275</v>
      </c>
      <c r="E4" s="7" t="s">
        <v>288</v>
      </c>
      <c r="F4" s="7" t="s">
        <v>397</v>
      </c>
      <c r="G4" s="7" t="s">
        <v>406</v>
      </c>
      <c r="H4" s="7" t="s">
        <v>406</v>
      </c>
      <c r="I4" s="274" t="s">
        <v>455</v>
      </c>
      <c r="J4" s="13" t="s">
        <v>629</v>
      </c>
      <c r="K4" s="13" t="s">
        <v>629</v>
      </c>
      <c r="L4" s="13" t="s">
        <v>631</v>
      </c>
      <c r="M4" s="13" t="s">
        <v>643</v>
      </c>
      <c r="N4" s="13" t="s">
        <v>630</v>
      </c>
      <c r="O4" s="21" t="s">
        <v>634</v>
      </c>
    </row>
    <row r="5" spans="1:15" ht="45" x14ac:dyDescent="0.2">
      <c r="A5" s="226" t="s">
        <v>239</v>
      </c>
      <c r="B5" s="7" t="s">
        <v>268</v>
      </c>
      <c r="C5" s="7" t="s">
        <v>268</v>
      </c>
      <c r="D5" s="12" t="s">
        <v>268</v>
      </c>
      <c r="E5" s="7" t="s">
        <v>289</v>
      </c>
      <c r="F5" s="7" t="s">
        <v>397</v>
      </c>
      <c r="G5" s="7" t="s">
        <v>407</v>
      </c>
      <c r="H5" s="7" t="s">
        <v>434</v>
      </c>
      <c r="I5" s="276" t="s">
        <v>456</v>
      </c>
      <c r="J5" s="19" t="s">
        <v>268</v>
      </c>
      <c r="K5" s="19" t="s">
        <v>268</v>
      </c>
      <c r="L5" s="19" t="s">
        <v>268</v>
      </c>
      <c r="M5" s="19" t="s">
        <v>268</v>
      </c>
      <c r="N5" s="19" t="s">
        <v>268</v>
      </c>
      <c r="O5" s="21" t="s">
        <v>268</v>
      </c>
    </row>
    <row r="6" spans="1:15" ht="255" x14ac:dyDescent="0.2">
      <c r="A6" s="226" t="s">
        <v>240</v>
      </c>
      <c r="B6" s="7" t="s">
        <v>591</v>
      </c>
      <c r="C6" s="7" t="s">
        <v>268</v>
      </c>
      <c r="D6" s="7" t="s">
        <v>611</v>
      </c>
      <c r="E6" s="7" t="s">
        <v>290</v>
      </c>
      <c r="F6" s="7" t="s">
        <v>398</v>
      </c>
      <c r="G6" s="7" t="s">
        <v>408</v>
      </c>
      <c r="H6" s="7" t="s">
        <v>435</v>
      </c>
      <c r="I6" s="275" t="s">
        <v>457</v>
      </c>
      <c r="J6" s="19" t="s">
        <v>268</v>
      </c>
      <c r="K6" s="19" t="s">
        <v>268</v>
      </c>
      <c r="L6" s="19" t="s">
        <v>268</v>
      </c>
      <c r="M6" s="19" t="s">
        <v>268</v>
      </c>
      <c r="N6" s="19" t="s">
        <v>268</v>
      </c>
      <c r="O6" s="21" t="s">
        <v>268</v>
      </c>
    </row>
    <row r="7" spans="1:15" ht="19" x14ac:dyDescent="0.2">
      <c r="A7" s="224"/>
      <c r="B7" s="336" t="s">
        <v>610</v>
      </c>
      <c r="C7" s="14" t="s">
        <v>265</v>
      </c>
      <c r="D7" s="14" t="s">
        <v>609</v>
      </c>
      <c r="E7" s="14" t="s">
        <v>287</v>
      </c>
      <c r="F7" s="14" t="s">
        <v>618</v>
      </c>
      <c r="G7" s="14" t="s">
        <v>619</v>
      </c>
      <c r="H7" s="14" t="s">
        <v>620</v>
      </c>
      <c r="I7" s="244" t="s">
        <v>454</v>
      </c>
      <c r="J7" s="14" t="s">
        <v>623</v>
      </c>
      <c r="K7" s="14" t="s">
        <v>624</v>
      </c>
      <c r="L7" s="14" t="s">
        <v>627</v>
      </c>
      <c r="M7" s="14" t="s">
        <v>636</v>
      </c>
      <c r="N7" s="14" t="s">
        <v>628</v>
      </c>
      <c r="O7" s="223" t="s">
        <v>5</v>
      </c>
    </row>
    <row r="8" spans="1:15" ht="21" x14ac:dyDescent="0.2">
      <c r="A8" s="350" t="s">
        <v>7</v>
      </c>
      <c r="B8" s="351"/>
      <c r="C8" s="351"/>
      <c r="D8" s="351"/>
      <c r="E8" s="351"/>
      <c r="F8" s="351"/>
      <c r="G8" s="351"/>
      <c r="H8" s="351"/>
      <c r="I8" s="351"/>
      <c r="J8" s="351"/>
      <c r="K8" s="351"/>
      <c r="L8" s="351"/>
      <c r="M8" s="351"/>
      <c r="N8" s="351"/>
      <c r="O8" s="352"/>
    </row>
    <row r="9" spans="1:15" ht="48" x14ac:dyDescent="0.2">
      <c r="A9" s="225" t="s">
        <v>241</v>
      </c>
      <c r="B9" s="7" t="s">
        <v>592</v>
      </c>
      <c r="C9" s="7" t="s">
        <v>268</v>
      </c>
      <c r="D9" s="7" t="s">
        <v>268</v>
      </c>
      <c r="E9" s="7" t="s">
        <v>288</v>
      </c>
      <c r="F9" s="7" t="s">
        <v>268</v>
      </c>
      <c r="G9" s="7" t="s">
        <v>409</v>
      </c>
      <c r="H9" s="7" t="s">
        <v>436</v>
      </c>
      <c r="I9" s="276" t="s">
        <v>458</v>
      </c>
      <c r="J9" s="19" t="s">
        <v>268</v>
      </c>
      <c r="K9" s="19" t="s">
        <v>268</v>
      </c>
      <c r="L9" s="19" t="s">
        <v>268</v>
      </c>
      <c r="M9" s="19" t="s">
        <v>268</v>
      </c>
      <c r="N9" s="19" t="s">
        <v>268</v>
      </c>
      <c r="O9" s="21" t="s">
        <v>634</v>
      </c>
    </row>
    <row r="10" spans="1:15" ht="105" x14ac:dyDescent="0.2">
      <c r="A10" s="226" t="s">
        <v>239</v>
      </c>
      <c r="B10" s="7" t="s">
        <v>268</v>
      </c>
      <c r="C10" s="7" t="s">
        <v>268</v>
      </c>
      <c r="D10" s="7" t="s">
        <v>268</v>
      </c>
      <c r="E10" s="7" t="s">
        <v>291</v>
      </c>
      <c r="F10" s="7" t="s">
        <v>268</v>
      </c>
      <c r="G10" s="7" t="s">
        <v>410</v>
      </c>
      <c r="H10" s="7" t="s">
        <v>437</v>
      </c>
      <c r="I10" s="275" t="s">
        <v>459</v>
      </c>
      <c r="J10" s="19" t="s">
        <v>268</v>
      </c>
      <c r="K10" s="19" t="s">
        <v>268</v>
      </c>
      <c r="L10" s="19" t="s">
        <v>268</v>
      </c>
      <c r="M10" s="19" t="s">
        <v>268</v>
      </c>
      <c r="N10" s="19" t="s">
        <v>268</v>
      </c>
      <c r="O10" s="21" t="s">
        <v>268</v>
      </c>
    </row>
    <row r="11" spans="1:15" ht="225" x14ac:dyDescent="0.2">
      <c r="A11" s="226" t="s">
        <v>240</v>
      </c>
      <c r="B11" s="7" t="s">
        <v>595</v>
      </c>
      <c r="C11" s="7" t="s">
        <v>603</v>
      </c>
      <c r="D11" s="7" t="s">
        <v>276</v>
      </c>
      <c r="E11" s="7" t="s">
        <v>292</v>
      </c>
      <c r="F11" s="7" t="s">
        <v>268</v>
      </c>
      <c r="G11" s="7" t="s">
        <v>411</v>
      </c>
      <c r="H11" s="7" t="s">
        <v>438</v>
      </c>
      <c r="I11" s="245" t="s">
        <v>460</v>
      </c>
      <c r="J11" s="19" t="s">
        <v>268</v>
      </c>
      <c r="K11" s="19" t="s">
        <v>268</v>
      </c>
      <c r="L11" s="19" t="s">
        <v>268</v>
      </c>
      <c r="M11" s="19" t="s">
        <v>268</v>
      </c>
      <c r="N11" s="19" t="s">
        <v>268</v>
      </c>
      <c r="O11" s="21" t="s">
        <v>635</v>
      </c>
    </row>
    <row r="12" spans="1:15" ht="19" x14ac:dyDescent="0.2">
      <c r="A12" s="224"/>
      <c r="B12" s="336" t="s">
        <v>610</v>
      </c>
      <c r="C12" s="14" t="s">
        <v>265</v>
      </c>
      <c r="D12" s="14" t="s">
        <v>609</v>
      </c>
      <c r="E12" s="14" t="s">
        <v>287</v>
      </c>
      <c r="F12" s="14" t="s">
        <v>618</v>
      </c>
      <c r="G12" s="14" t="s">
        <v>619</v>
      </c>
      <c r="H12" s="14" t="s">
        <v>620</v>
      </c>
      <c r="I12" s="244" t="s">
        <v>454</v>
      </c>
      <c r="J12" s="14" t="s">
        <v>623</v>
      </c>
      <c r="K12" s="14" t="s">
        <v>624</v>
      </c>
      <c r="L12" s="14" t="s">
        <v>627</v>
      </c>
      <c r="M12" s="14" t="s">
        <v>636</v>
      </c>
      <c r="N12" s="14" t="s">
        <v>628</v>
      </c>
      <c r="O12" s="223" t="s">
        <v>5</v>
      </c>
    </row>
    <row r="13" spans="1:15" ht="21" x14ac:dyDescent="0.2">
      <c r="A13" s="356" t="s">
        <v>19</v>
      </c>
      <c r="B13" s="357"/>
      <c r="C13" s="357"/>
      <c r="D13" s="357"/>
      <c r="E13" s="357"/>
      <c r="F13" s="357"/>
      <c r="G13" s="357"/>
      <c r="H13" s="357"/>
      <c r="I13" s="357"/>
      <c r="J13" s="357"/>
      <c r="K13" s="357"/>
      <c r="L13" s="357"/>
      <c r="M13" s="357"/>
      <c r="N13" s="357"/>
      <c r="O13" s="358"/>
    </row>
    <row r="14" spans="1:15" ht="90" x14ac:dyDescent="0.2">
      <c r="A14" s="225" t="s">
        <v>20</v>
      </c>
      <c r="B14" s="7" t="s">
        <v>594</v>
      </c>
      <c r="C14" s="7" t="s">
        <v>268</v>
      </c>
      <c r="D14" s="7" t="s">
        <v>277</v>
      </c>
      <c r="E14" s="263" t="s">
        <v>293</v>
      </c>
      <c r="F14" s="7" t="s">
        <v>268</v>
      </c>
      <c r="G14" s="7" t="s">
        <v>412</v>
      </c>
      <c r="H14" s="7" t="s">
        <v>439</v>
      </c>
      <c r="I14" s="7" t="s">
        <v>268</v>
      </c>
      <c r="J14" s="19" t="s">
        <v>268</v>
      </c>
      <c r="K14" s="19" t="s">
        <v>268</v>
      </c>
      <c r="L14" s="19" t="s">
        <v>268</v>
      </c>
      <c r="M14" s="19" t="s">
        <v>268</v>
      </c>
      <c r="N14" s="19" t="s">
        <v>268</v>
      </c>
      <c r="O14" s="8" t="s">
        <v>268</v>
      </c>
    </row>
    <row r="15" spans="1:15" x14ac:dyDescent="0.2">
      <c r="A15" s="353"/>
      <c r="B15" s="354"/>
      <c r="C15" s="354"/>
      <c r="D15" s="354"/>
      <c r="E15" s="354"/>
      <c r="F15" s="354"/>
      <c r="G15" s="354"/>
      <c r="H15" s="354"/>
      <c r="I15" s="354"/>
      <c r="J15" s="354"/>
      <c r="K15" s="354"/>
      <c r="L15" s="354"/>
      <c r="M15" s="354"/>
      <c r="N15" s="354"/>
      <c r="O15" s="355"/>
    </row>
    <row r="16" spans="1:15" ht="24" x14ac:dyDescent="0.2">
      <c r="A16" s="22" t="s">
        <v>8</v>
      </c>
      <c r="B16" s="336" t="s">
        <v>610</v>
      </c>
      <c r="C16" s="14" t="s">
        <v>265</v>
      </c>
      <c r="D16" s="14" t="s">
        <v>609</v>
      </c>
      <c r="E16" s="14" t="s">
        <v>287</v>
      </c>
      <c r="F16" s="14" t="s">
        <v>618</v>
      </c>
      <c r="G16" s="14" t="s">
        <v>619</v>
      </c>
      <c r="H16" s="14" t="s">
        <v>620</v>
      </c>
      <c r="I16" s="244" t="s">
        <v>454</v>
      </c>
      <c r="J16" s="14" t="s">
        <v>623</v>
      </c>
      <c r="K16" s="14" t="s">
        <v>624</v>
      </c>
      <c r="L16" s="14" t="s">
        <v>627</v>
      </c>
      <c r="M16" s="14" t="s">
        <v>636</v>
      </c>
      <c r="N16" s="14" t="s">
        <v>628</v>
      </c>
      <c r="O16" s="223" t="s">
        <v>5</v>
      </c>
    </row>
    <row r="17" spans="1:15" ht="21" x14ac:dyDescent="0.2">
      <c r="A17" s="344" t="s">
        <v>9</v>
      </c>
      <c r="B17" s="345"/>
      <c r="C17" s="345"/>
      <c r="D17" s="345"/>
      <c r="E17" s="345"/>
      <c r="F17" s="345"/>
      <c r="G17" s="345"/>
      <c r="H17" s="345"/>
      <c r="I17" s="345"/>
      <c r="J17" s="345"/>
      <c r="K17" s="345"/>
      <c r="L17" s="345"/>
      <c r="M17" s="345"/>
      <c r="N17" s="345"/>
      <c r="O17" s="346"/>
    </row>
    <row r="18" spans="1:15" ht="30" x14ac:dyDescent="0.2">
      <c r="A18" s="15" t="s">
        <v>21</v>
      </c>
      <c r="B18" s="8">
        <v>35</v>
      </c>
      <c r="C18" s="7" t="s">
        <v>267</v>
      </c>
      <c r="D18" s="12">
        <v>8</v>
      </c>
      <c r="E18" s="265" t="s">
        <v>294</v>
      </c>
      <c r="F18" s="8" t="s">
        <v>399</v>
      </c>
      <c r="G18" s="7" t="s">
        <v>413</v>
      </c>
      <c r="H18" s="8" t="s">
        <v>440</v>
      </c>
      <c r="I18" s="246" t="s">
        <v>461</v>
      </c>
      <c r="J18" s="19" t="s">
        <v>268</v>
      </c>
      <c r="K18" s="19" t="s">
        <v>268</v>
      </c>
      <c r="L18" s="19" t="s">
        <v>268</v>
      </c>
      <c r="M18" s="19" t="s">
        <v>268</v>
      </c>
      <c r="N18" s="19" t="s">
        <v>268</v>
      </c>
      <c r="O18" s="20">
        <v>1161</v>
      </c>
    </row>
    <row r="19" spans="1:15" ht="30" x14ac:dyDescent="0.2">
      <c r="A19" s="15" t="s">
        <v>10</v>
      </c>
      <c r="B19" s="7" t="s">
        <v>268</v>
      </c>
      <c r="C19" s="259" t="s">
        <v>268</v>
      </c>
      <c r="D19" s="7" t="s">
        <v>268</v>
      </c>
      <c r="E19" s="266" t="s">
        <v>268</v>
      </c>
      <c r="F19" s="7" t="s">
        <v>268</v>
      </c>
      <c r="G19" s="7" t="s">
        <v>414</v>
      </c>
      <c r="H19" s="7" t="s">
        <v>441</v>
      </c>
      <c r="I19" s="247" t="s">
        <v>462</v>
      </c>
      <c r="J19" s="19" t="s">
        <v>268</v>
      </c>
      <c r="K19" s="19" t="s">
        <v>268</v>
      </c>
      <c r="L19" s="19" t="s">
        <v>268</v>
      </c>
      <c r="M19" s="19" t="s">
        <v>268</v>
      </c>
      <c r="N19" s="19" t="s">
        <v>268</v>
      </c>
      <c r="O19" s="21" t="s">
        <v>268</v>
      </c>
    </row>
    <row r="20" spans="1:15" ht="56" x14ac:dyDescent="0.2">
      <c r="A20" s="15" t="s">
        <v>22</v>
      </c>
      <c r="B20" s="7" t="s">
        <v>268</v>
      </c>
      <c r="C20" s="234" t="s">
        <v>604</v>
      </c>
      <c r="D20" s="12" t="s">
        <v>268</v>
      </c>
      <c r="E20" s="265" t="s">
        <v>295</v>
      </c>
      <c r="F20" s="7" t="s">
        <v>268</v>
      </c>
      <c r="G20" s="7"/>
      <c r="H20" s="7"/>
      <c r="I20" s="247" t="s">
        <v>463</v>
      </c>
      <c r="J20" s="19" t="s">
        <v>268</v>
      </c>
      <c r="K20" s="19" t="s">
        <v>268</v>
      </c>
      <c r="L20" s="19" t="s">
        <v>268</v>
      </c>
      <c r="M20" s="19" t="s">
        <v>268</v>
      </c>
      <c r="N20" s="19" t="s">
        <v>268</v>
      </c>
      <c r="O20" s="21" t="s">
        <v>637</v>
      </c>
    </row>
    <row r="21" spans="1:15" x14ac:dyDescent="0.2">
      <c r="A21" s="359"/>
      <c r="B21" s="360"/>
      <c r="C21" s="360"/>
      <c r="D21" s="360"/>
      <c r="E21" s="360"/>
      <c r="F21" s="360"/>
      <c r="G21" s="360"/>
      <c r="H21" s="360"/>
      <c r="I21" s="360"/>
      <c r="J21" s="360"/>
      <c r="K21" s="360"/>
      <c r="L21" s="360"/>
      <c r="M21" s="360"/>
      <c r="N21" s="360"/>
      <c r="O21" s="361"/>
    </row>
    <row r="22" spans="1:15" ht="19" x14ac:dyDescent="0.2">
      <c r="A22" s="23"/>
      <c r="B22" s="336" t="s">
        <v>610</v>
      </c>
      <c r="C22" s="14" t="s">
        <v>265</v>
      </c>
      <c r="D22" s="14" t="s">
        <v>609</v>
      </c>
      <c r="E22" s="14" t="s">
        <v>287</v>
      </c>
      <c r="F22" s="14" t="s">
        <v>618</v>
      </c>
      <c r="G22" s="14" t="s">
        <v>619</v>
      </c>
      <c r="H22" s="14" t="s">
        <v>620</v>
      </c>
      <c r="I22" s="244" t="s">
        <v>454</v>
      </c>
      <c r="J22" s="14" t="s">
        <v>623</v>
      </c>
      <c r="K22" s="14" t="s">
        <v>624</v>
      </c>
      <c r="L22" s="14" t="s">
        <v>627</v>
      </c>
      <c r="M22" s="14" t="s">
        <v>636</v>
      </c>
      <c r="N22" s="14" t="s">
        <v>628</v>
      </c>
      <c r="O22" s="223" t="s">
        <v>5</v>
      </c>
    </row>
    <row r="23" spans="1:15" ht="21" x14ac:dyDescent="0.2">
      <c r="A23" s="344" t="s">
        <v>11</v>
      </c>
      <c r="B23" s="345"/>
      <c r="C23" s="345"/>
      <c r="D23" s="345"/>
      <c r="E23" s="345"/>
      <c r="F23" s="345"/>
      <c r="G23" s="345"/>
      <c r="H23" s="345"/>
      <c r="I23" s="345"/>
      <c r="J23" s="345"/>
      <c r="K23" s="345"/>
      <c r="L23" s="345"/>
      <c r="M23" s="345"/>
      <c r="N23" s="345"/>
      <c r="O23" s="346"/>
    </row>
    <row r="24" spans="1:15" ht="154" x14ac:dyDescent="0.2">
      <c r="A24" s="15" t="s">
        <v>23</v>
      </c>
      <c r="B24" s="7" t="s">
        <v>597</v>
      </c>
      <c r="C24" s="7" t="s">
        <v>605</v>
      </c>
      <c r="D24" s="7" t="s">
        <v>278</v>
      </c>
      <c r="E24" s="268" t="s">
        <v>615</v>
      </c>
      <c r="F24" s="7" t="s">
        <v>400</v>
      </c>
      <c r="G24" s="7" t="s">
        <v>415</v>
      </c>
      <c r="H24" s="7" t="s">
        <v>442</v>
      </c>
      <c r="I24" s="270" t="s">
        <v>464</v>
      </c>
      <c r="J24" s="19" t="s">
        <v>268</v>
      </c>
      <c r="K24" s="19" t="s">
        <v>268</v>
      </c>
      <c r="L24" s="19" t="s">
        <v>268</v>
      </c>
      <c r="M24" s="19" t="s">
        <v>268</v>
      </c>
      <c r="N24" s="19" t="s">
        <v>268</v>
      </c>
      <c r="O24" s="21" t="s">
        <v>638</v>
      </c>
    </row>
    <row r="25" spans="1:15" ht="120" x14ac:dyDescent="0.2">
      <c r="A25" s="15" t="s">
        <v>24</v>
      </c>
      <c r="B25" s="8" t="s">
        <v>596</v>
      </c>
      <c r="C25" s="8" t="s">
        <v>606</v>
      </c>
      <c r="D25" s="7" t="s">
        <v>279</v>
      </c>
      <c r="E25" s="7" t="s">
        <v>296</v>
      </c>
      <c r="F25" s="7" t="s">
        <v>621</v>
      </c>
      <c r="G25" s="7" t="s">
        <v>416</v>
      </c>
      <c r="H25" s="7" t="s">
        <v>443</v>
      </c>
      <c r="I25" s="270" t="s">
        <v>465</v>
      </c>
      <c r="J25" s="19" t="s">
        <v>268</v>
      </c>
      <c r="K25" s="19" t="s">
        <v>268</v>
      </c>
      <c r="L25" s="19" t="s">
        <v>268</v>
      </c>
      <c r="M25" s="19" t="s">
        <v>268</v>
      </c>
      <c r="N25" s="19" t="s">
        <v>268</v>
      </c>
      <c r="O25" s="21" t="s">
        <v>639</v>
      </c>
    </row>
    <row r="26" spans="1:15" ht="45" x14ac:dyDescent="0.2">
      <c r="A26" s="15" t="s">
        <v>25</v>
      </c>
      <c r="B26" s="8">
        <v>1</v>
      </c>
      <c r="C26" s="8" t="s">
        <v>269</v>
      </c>
      <c r="D26" s="9" t="s">
        <v>269</v>
      </c>
      <c r="E26" s="237" t="s">
        <v>616</v>
      </c>
      <c r="F26" s="8">
        <v>20</v>
      </c>
      <c r="G26" s="7" t="s">
        <v>417</v>
      </c>
      <c r="H26" s="7" t="s">
        <v>444</v>
      </c>
      <c r="I26" s="270" t="s">
        <v>466</v>
      </c>
      <c r="J26" s="19" t="s">
        <v>268</v>
      </c>
      <c r="K26" s="19" t="s">
        <v>268</v>
      </c>
      <c r="L26" s="19" t="s">
        <v>268</v>
      </c>
      <c r="M26" s="19" t="s">
        <v>268</v>
      </c>
      <c r="N26" s="19" t="s">
        <v>268</v>
      </c>
      <c r="O26" s="21" t="s">
        <v>640</v>
      </c>
    </row>
    <row r="27" spans="1:15" x14ac:dyDescent="0.2">
      <c r="A27" s="359"/>
      <c r="B27" s="360"/>
      <c r="C27" s="360"/>
      <c r="D27" s="360"/>
      <c r="E27" s="360"/>
      <c r="F27" s="360"/>
      <c r="G27" s="360"/>
      <c r="H27" s="360"/>
      <c r="I27" s="360"/>
      <c r="J27" s="360"/>
      <c r="K27" s="360"/>
      <c r="L27" s="360"/>
      <c r="M27" s="360"/>
      <c r="N27" s="360"/>
      <c r="O27" s="361"/>
    </row>
    <row r="28" spans="1:15" ht="19" x14ac:dyDescent="0.2">
      <c r="A28" s="23"/>
      <c r="B28" s="336" t="s">
        <v>610</v>
      </c>
      <c r="C28" s="14" t="s">
        <v>265</v>
      </c>
      <c r="D28" s="14" t="s">
        <v>609</v>
      </c>
      <c r="E28" s="14" t="s">
        <v>287</v>
      </c>
      <c r="F28" s="14" t="s">
        <v>618</v>
      </c>
      <c r="G28" s="14" t="s">
        <v>619</v>
      </c>
      <c r="H28" s="14" t="s">
        <v>620</v>
      </c>
      <c r="I28" s="244" t="s">
        <v>454</v>
      </c>
      <c r="J28" s="14" t="s">
        <v>623</v>
      </c>
      <c r="K28" s="14" t="s">
        <v>624</v>
      </c>
      <c r="L28" s="14" t="s">
        <v>627</v>
      </c>
      <c r="M28" s="14" t="s">
        <v>636</v>
      </c>
      <c r="N28" s="14" t="s">
        <v>628</v>
      </c>
      <c r="O28" s="223" t="s">
        <v>5</v>
      </c>
    </row>
    <row r="29" spans="1:15" ht="21" x14ac:dyDescent="0.2">
      <c r="A29" s="344" t="s">
        <v>12</v>
      </c>
      <c r="B29" s="345"/>
      <c r="C29" s="345"/>
      <c r="D29" s="345"/>
      <c r="E29" s="345"/>
      <c r="F29" s="345"/>
      <c r="G29" s="345"/>
      <c r="H29" s="345"/>
      <c r="I29" s="345"/>
      <c r="J29" s="345"/>
      <c r="K29" s="345"/>
      <c r="L29" s="345"/>
      <c r="M29" s="345"/>
      <c r="N29" s="345"/>
      <c r="O29" s="346"/>
    </row>
    <row r="30" spans="1:15" ht="120" x14ac:dyDescent="0.2">
      <c r="A30" s="15" t="s">
        <v>26</v>
      </c>
      <c r="B30" s="8" t="s">
        <v>598</v>
      </c>
      <c r="C30" s="7" t="s">
        <v>614</v>
      </c>
      <c r="D30" s="7" t="s">
        <v>280</v>
      </c>
      <c r="E30" s="266" t="s">
        <v>268</v>
      </c>
      <c r="F30" s="8" t="s">
        <v>401</v>
      </c>
      <c r="G30" s="7" t="s">
        <v>418</v>
      </c>
      <c r="H30" s="7" t="s">
        <v>445</v>
      </c>
      <c r="I30" s="247" t="s">
        <v>467</v>
      </c>
      <c r="J30" s="19" t="s">
        <v>268</v>
      </c>
      <c r="K30" s="19" t="s">
        <v>268</v>
      </c>
      <c r="L30" s="19" t="s">
        <v>268</v>
      </c>
      <c r="M30" s="19" t="s">
        <v>268</v>
      </c>
      <c r="N30" s="19" t="s">
        <v>268</v>
      </c>
      <c r="O30" s="21" t="s">
        <v>641</v>
      </c>
    </row>
    <row r="31" spans="1:15" ht="45" x14ac:dyDescent="0.2">
      <c r="A31" s="15" t="s">
        <v>27</v>
      </c>
      <c r="B31" s="12">
        <v>1</v>
      </c>
      <c r="C31" s="12" t="s">
        <v>270</v>
      </c>
      <c r="D31" s="9" t="s">
        <v>270</v>
      </c>
      <c r="E31" s="12" t="s">
        <v>297</v>
      </c>
      <c r="F31" s="12">
        <v>10</v>
      </c>
      <c r="G31" s="12" t="s">
        <v>419</v>
      </c>
      <c r="H31" s="12" t="s">
        <v>446</v>
      </c>
      <c r="I31" s="248" t="s">
        <v>468</v>
      </c>
      <c r="J31" s="19" t="s">
        <v>268</v>
      </c>
      <c r="K31" s="19" t="s">
        <v>268</v>
      </c>
      <c r="L31" s="19" t="s">
        <v>268</v>
      </c>
      <c r="M31" s="19" t="s">
        <v>268</v>
      </c>
      <c r="N31" s="19" t="s">
        <v>268</v>
      </c>
      <c r="O31" s="20">
        <v>433</v>
      </c>
    </row>
    <row r="32" spans="1:15" x14ac:dyDescent="0.2">
      <c r="A32" s="359"/>
      <c r="B32" s="360"/>
      <c r="C32" s="360"/>
      <c r="D32" s="360"/>
      <c r="E32" s="360"/>
      <c r="F32" s="360"/>
      <c r="G32" s="360"/>
      <c r="H32" s="360"/>
      <c r="I32" s="360"/>
      <c r="J32" s="360"/>
      <c r="K32" s="360"/>
      <c r="L32" s="360"/>
      <c r="M32" s="360"/>
      <c r="N32" s="360"/>
      <c r="O32" s="361"/>
    </row>
    <row r="33" spans="1:15" ht="19" x14ac:dyDescent="0.2">
      <c r="A33" s="23"/>
      <c r="B33" s="336" t="s">
        <v>610</v>
      </c>
      <c r="C33" s="14" t="s">
        <v>265</v>
      </c>
      <c r="D33" s="14" t="s">
        <v>609</v>
      </c>
      <c r="E33" s="14" t="s">
        <v>287</v>
      </c>
      <c r="F33" s="14" t="s">
        <v>18</v>
      </c>
      <c r="G33" s="14" t="s">
        <v>619</v>
      </c>
      <c r="H33" s="14" t="s">
        <v>620</v>
      </c>
      <c r="I33" s="244" t="s">
        <v>454</v>
      </c>
      <c r="J33" s="14" t="s">
        <v>623</v>
      </c>
      <c r="K33" s="14" t="s">
        <v>624</v>
      </c>
      <c r="L33" s="14" t="s">
        <v>627</v>
      </c>
      <c r="M33" s="14" t="s">
        <v>636</v>
      </c>
      <c r="N33" s="14" t="s">
        <v>628</v>
      </c>
      <c r="O33" s="223" t="s">
        <v>5</v>
      </c>
    </row>
    <row r="34" spans="1:15" ht="21" x14ac:dyDescent="0.2">
      <c r="A34" s="344" t="s">
        <v>13</v>
      </c>
      <c r="B34" s="345"/>
      <c r="C34" s="345"/>
      <c r="D34" s="345"/>
      <c r="E34" s="345"/>
      <c r="F34" s="345"/>
      <c r="G34" s="345"/>
      <c r="H34" s="345"/>
      <c r="I34" s="345"/>
      <c r="J34" s="345"/>
      <c r="K34" s="345"/>
      <c r="L34" s="345"/>
      <c r="M34" s="345"/>
      <c r="N34" s="345"/>
      <c r="O34" s="346"/>
    </row>
    <row r="35" spans="1:15" ht="28" x14ac:dyDescent="0.2">
      <c r="A35" s="24" t="s">
        <v>28</v>
      </c>
      <c r="B35" s="240" t="s">
        <v>266</v>
      </c>
      <c r="C35" s="10" t="s">
        <v>271</v>
      </c>
      <c r="D35" s="10" t="s">
        <v>271</v>
      </c>
      <c r="E35" s="10" t="s">
        <v>271</v>
      </c>
      <c r="F35" s="10" t="s">
        <v>298</v>
      </c>
      <c r="G35" s="10" t="s">
        <v>420</v>
      </c>
      <c r="H35" s="10" t="s">
        <v>271</v>
      </c>
      <c r="I35" s="249" t="s">
        <v>271</v>
      </c>
      <c r="J35" s="19" t="s">
        <v>268</v>
      </c>
      <c r="K35" s="19" t="s">
        <v>268</v>
      </c>
      <c r="L35" s="19" t="s">
        <v>268</v>
      </c>
      <c r="M35" s="19" t="s">
        <v>268</v>
      </c>
      <c r="N35" s="19" t="s">
        <v>268</v>
      </c>
      <c r="O35" s="21" t="s">
        <v>642</v>
      </c>
    </row>
    <row r="36" spans="1:15" ht="120" x14ac:dyDescent="0.2">
      <c r="A36" s="24" t="s">
        <v>29</v>
      </c>
      <c r="B36" s="241" t="s">
        <v>599</v>
      </c>
      <c r="C36" s="19" t="s">
        <v>272</v>
      </c>
      <c r="D36" s="261" t="s">
        <v>281</v>
      </c>
      <c r="E36" s="269" t="s">
        <v>299</v>
      </c>
      <c r="F36" s="19" t="s">
        <v>622</v>
      </c>
      <c r="G36" s="19" t="s">
        <v>421</v>
      </c>
      <c r="H36" s="19" t="s">
        <v>421</v>
      </c>
      <c r="I36" s="271" t="s">
        <v>469</v>
      </c>
      <c r="J36" s="19" t="s">
        <v>268</v>
      </c>
      <c r="K36" s="19" t="s">
        <v>268</v>
      </c>
      <c r="L36" s="19" t="s">
        <v>268</v>
      </c>
      <c r="M36" s="19" t="s">
        <v>268</v>
      </c>
      <c r="N36" s="19" t="s">
        <v>268</v>
      </c>
      <c r="O36" s="21" t="s">
        <v>644</v>
      </c>
    </row>
    <row r="37" spans="1:15" ht="96" x14ac:dyDescent="0.2">
      <c r="A37" s="24" t="s">
        <v>30</v>
      </c>
      <c r="B37" s="240" t="s">
        <v>600</v>
      </c>
      <c r="C37" s="19" t="s">
        <v>272</v>
      </c>
      <c r="D37" s="262" t="s">
        <v>282</v>
      </c>
      <c r="E37" s="13" t="s">
        <v>300</v>
      </c>
      <c r="F37" s="10" t="s">
        <v>402</v>
      </c>
      <c r="G37" s="11" t="s">
        <v>422</v>
      </c>
      <c r="H37" s="11" t="s">
        <v>447</v>
      </c>
      <c r="I37" s="271" t="s">
        <v>470</v>
      </c>
      <c r="J37" s="19" t="s">
        <v>268</v>
      </c>
      <c r="K37" s="19" t="s">
        <v>268</v>
      </c>
      <c r="L37" s="19" t="s">
        <v>268</v>
      </c>
      <c r="M37" s="19" t="s">
        <v>268</v>
      </c>
      <c r="N37" s="19" t="s">
        <v>268</v>
      </c>
      <c r="O37" s="21" t="s">
        <v>645</v>
      </c>
    </row>
    <row r="38" spans="1:15" ht="75" x14ac:dyDescent="0.2">
      <c r="A38" s="24" t="s">
        <v>14</v>
      </c>
      <c r="B38" s="240" t="s">
        <v>601</v>
      </c>
      <c r="C38" s="10" t="s">
        <v>273</v>
      </c>
      <c r="D38" s="11" t="s">
        <v>283</v>
      </c>
      <c r="E38" s="11" t="s">
        <v>301</v>
      </c>
      <c r="F38" s="10" t="s">
        <v>397</v>
      </c>
      <c r="G38" s="11" t="s">
        <v>423</v>
      </c>
      <c r="H38" s="11" t="s">
        <v>448</v>
      </c>
      <c r="I38" s="271" t="s">
        <v>471</v>
      </c>
      <c r="J38" s="19" t="s">
        <v>268</v>
      </c>
      <c r="K38" s="19" t="s">
        <v>268</v>
      </c>
      <c r="L38" s="19" t="s">
        <v>268</v>
      </c>
      <c r="M38" s="19" t="s">
        <v>268</v>
      </c>
      <c r="N38" s="19" t="s">
        <v>268</v>
      </c>
      <c r="O38" s="21" t="s">
        <v>799</v>
      </c>
    </row>
    <row r="39" spans="1:15" ht="48" x14ac:dyDescent="0.2">
      <c r="A39" s="24" t="s">
        <v>31</v>
      </c>
      <c r="B39" s="240">
        <v>0</v>
      </c>
      <c r="C39" s="8" t="s">
        <v>269</v>
      </c>
      <c r="D39" s="9" t="s">
        <v>269</v>
      </c>
      <c r="E39" s="267" t="s">
        <v>616</v>
      </c>
      <c r="F39" s="10">
        <v>1</v>
      </c>
      <c r="G39" s="10" t="s">
        <v>424</v>
      </c>
      <c r="H39" s="10" t="s">
        <v>449</v>
      </c>
      <c r="I39" s="271" t="s">
        <v>472</v>
      </c>
      <c r="J39" s="19" t="s">
        <v>268</v>
      </c>
      <c r="K39" s="19" t="s">
        <v>268</v>
      </c>
      <c r="L39" s="19" t="s">
        <v>268</v>
      </c>
      <c r="M39" s="19" t="s">
        <v>268</v>
      </c>
      <c r="N39" s="19" t="s">
        <v>268</v>
      </c>
      <c r="O39" s="422" t="s">
        <v>646</v>
      </c>
    </row>
    <row r="40" spans="1:15" x14ac:dyDescent="0.2">
      <c r="A40" s="341"/>
      <c r="B40" s="342"/>
      <c r="C40" s="342"/>
      <c r="D40" s="342"/>
      <c r="E40" s="342"/>
      <c r="F40" s="342"/>
      <c r="G40" s="342"/>
      <c r="H40" s="342"/>
      <c r="I40" s="342"/>
      <c r="J40" s="342"/>
      <c r="K40" s="342"/>
      <c r="L40" s="342"/>
      <c r="M40" s="342"/>
      <c r="N40" s="342"/>
      <c r="O40" s="343"/>
    </row>
    <row r="41" spans="1:15" ht="19" x14ac:dyDescent="0.2">
      <c r="A41" s="23"/>
      <c r="B41" s="336" t="s">
        <v>610</v>
      </c>
      <c r="C41" s="14" t="s">
        <v>265</v>
      </c>
      <c r="D41" s="14" t="s">
        <v>609</v>
      </c>
      <c r="E41" s="14" t="s">
        <v>287</v>
      </c>
      <c r="F41" s="14" t="s">
        <v>618</v>
      </c>
      <c r="G41" s="14" t="s">
        <v>619</v>
      </c>
      <c r="H41" s="14" t="s">
        <v>620</v>
      </c>
      <c r="I41" s="244" t="s">
        <v>18</v>
      </c>
      <c r="J41" s="14" t="s">
        <v>623</v>
      </c>
      <c r="K41" s="14" t="s">
        <v>624</v>
      </c>
      <c r="L41" s="14" t="s">
        <v>627</v>
      </c>
      <c r="M41" s="14" t="s">
        <v>636</v>
      </c>
      <c r="N41" s="14" t="s">
        <v>628</v>
      </c>
      <c r="O41" s="223" t="s">
        <v>5</v>
      </c>
    </row>
    <row r="42" spans="1:15" ht="21" x14ac:dyDescent="0.2">
      <c r="A42" s="344" t="s">
        <v>15</v>
      </c>
      <c r="B42" s="345"/>
      <c r="C42" s="345"/>
      <c r="D42" s="345"/>
      <c r="E42" s="345"/>
      <c r="F42" s="345"/>
      <c r="G42" s="345"/>
      <c r="H42" s="345"/>
      <c r="I42" s="345"/>
      <c r="J42" s="345"/>
      <c r="K42" s="345"/>
      <c r="L42" s="345"/>
      <c r="M42" s="345"/>
      <c r="N42" s="345"/>
      <c r="O42" s="346"/>
    </row>
    <row r="43" spans="1:15" ht="60" x14ac:dyDescent="0.2">
      <c r="A43" s="28" t="s">
        <v>32</v>
      </c>
      <c r="B43" s="7" t="s">
        <v>602</v>
      </c>
      <c r="C43" s="7" t="s">
        <v>607</v>
      </c>
      <c r="D43" s="7" t="s">
        <v>284</v>
      </c>
      <c r="E43" s="7" t="s">
        <v>302</v>
      </c>
      <c r="F43" s="7" t="s">
        <v>647</v>
      </c>
      <c r="G43" s="7" t="s">
        <v>425</v>
      </c>
      <c r="H43" s="7" t="s">
        <v>450</v>
      </c>
      <c r="I43" s="270" t="s">
        <v>473</v>
      </c>
      <c r="J43" s="19" t="s">
        <v>268</v>
      </c>
      <c r="K43" s="19" t="s">
        <v>268</v>
      </c>
      <c r="L43" s="19" t="s">
        <v>268</v>
      </c>
      <c r="M43" s="19" t="s">
        <v>268</v>
      </c>
      <c r="N43" s="19" t="s">
        <v>268</v>
      </c>
      <c r="O43" s="21" t="s">
        <v>648</v>
      </c>
    </row>
    <row r="44" spans="1:15" ht="156" x14ac:dyDescent="0.2">
      <c r="A44" s="28" t="s">
        <v>33</v>
      </c>
      <c r="B44" s="7">
        <v>35</v>
      </c>
      <c r="C44" s="7">
        <v>2</v>
      </c>
      <c r="D44" s="235" t="s">
        <v>285</v>
      </c>
      <c r="E44" s="7" t="s">
        <v>303</v>
      </c>
      <c r="F44" s="8" t="s">
        <v>268</v>
      </c>
      <c r="G44" s="7" t="s">
        <v>426</v>
      </c>
      <c r="H44" s="7" t="s">
        <v>451</v>
      </c>
      <c r="I44" s="270" t="s">
        <v>474</v>
      </c>
      <c r="J44" s="19" t="s">
        <v>268</v>
      </c>
      <c r="K44" s="19" t="s">
        <v>268</v>
      </c>
      <c r="L44" s="19" t="s">
        <v>268</v>
      </c>
      <c r="M44" s="19" t="s">
        <v>268</v>
      </c>
      <c r="N44" s="19" t="s">
        <v>268</v>
      </c>
      <c r="O44" s="21" t="s">
        <v>649</v>
      </c>
    </row>
    <row r="45" spans="1:15" ht="60" x14ac:dyDescent="0.2">
      <c r="A45" s="28" t="s">
        <v>34</v>
      </c>
      <c r="B45" s="8" t="s">
        <v>268</v>
      </c>
      <c r="C45" s="7" t="s">
        <v>274</v>
      </c>
      <c r="D45" s="8" t="s">
        <v>268</v>
      </c>
      <c r="E45" s="264" t="s">
        <v>268</v>
      </c>
      <c r="F45" s="8" t="s">
        <v>403</v>
      </c>
      <c r="G45" s="8"/>
      <c r="H45" s="8"/>
      <c r="I45" s="270" t="s">
        <v>475</v>
      </c>
      <c r="J45" s="19" t="s">
        <v>268</v>
      </c>
      <c r="K45" s="19" t="s">
        <v>268</v>
      </c>
      <c r="L45" s="19" t="s">
        <v>268</v>
      </c>
      <c r="M45" s="19" t="s">
        <v>268</v>
      </c>
      <c r="N45" s="19" t="s">
        <v>268</v>
      </c>
      <c r="O45" s="21" t="s">
        <v>650</v>
      </c>
    </row>
    <row r="46" spans="1:15" x14ac:dyDescent="0.2">
      <c r="A46" s="347"/>
      <c r="B46" s="348"/>
      <c r="C46" s="348"/>
      <c r="D46" s="348"/>
      <c r="E46" s="348"/>
      <c r="F46" s="348"/>
      <c r="G46" s="348"/>
      <c r="H46" s="348"/>
      <c r="I46" s="348"/>
      <c r="J46" s="348"/>
      <c r="K46" s="348"/>
      <c r="L46" s="348"/>
      <c r="M46" s="348"/>
      <c r="N46" s="348"/>
      <c r="O46" s="349"/>
    </row>
    <row r="47" spans="1:15" ht="19" x14ac:dyDescent="0.2">
      <c r="A47" s="25"/>
      <c r="B47" s="336" t="s">
        <v>610</v>
      </c>
      <c r="C47" s="14" t="s">
        <v>265</v>
      </c>
      <c r="D47" s="14" t="s">
        <v>609</v>
      </c>
      <c r="E47" s="14" t="s">
        <v>287</v>
      </c>
      <c r="F47" s="14" t="s">
        <v>618</v>
      </c>
      <c r="G47" s="14" t="s">
        <v>619</v>
      </c>
      <c r="H47" s="14" t="s">
        <v>620</v>
      </c>
      <c r="I47" s="244" t="s">
        <v>454</v>
      </c>
      <c r="J47" s="14" t="s">
        <v>623</v>
      </c>
      <c r="K47" s="14" t="s">
        <v>624</v>
      </c>
      <c r="L47" s="14" t="s">
        <v>627</v>
      </c>
      <c r="M47" s="14" t="s">
        <v>636</v>
      </c>
      <c r="N47" s="14" t="s">
        <v>628</v>
      </c>
      <c r="O47" s="223" t="s">
        <v>5</v>
      </c>
    </row>
    <row r="48" spans="1:15" ht="21" x14ac:dyDescent="0.2">
      <c r="A48" s="344" t="s">
        <v>16</v>
      </c>
      <c r="B48" s="345"/>
      <c r="C48" s="345"/>
      <c r="D48" s="345"/>
      <c r="E48" s="345"/>
      <c r="F48" s="345"/>
      <c r="G48" s="345"/>
      <c r="H48" s="345"/>
      <c r="I48" s="345"/>
      <c r="J48" s="345"/>
      <c r="K48" s="345"/>
      <c r="L48" s="345"/>
      <c r="M48" s="345"/>
      <c r="N48" s="345"/>
      <c r="O48" s="346"/>
    </row>
    <row r="49" spans="1:15" ht="36" x14ac:dyDescent="0.2">
      <c r="A49" s="28" t="s">
        <v>35</v>
      </c>
      <c r="B49" s="242" t="s">
        <v>304</v>
      </c>
      <c r="C49" s="7" t="s">
        <v>608</v>
      </c>
      <c r="D49" s="260" t="s">
        <v>268</v>
      </c>
      <c r="E49" s="236" t="s">
        <v>304</v>
      </c>
      <c r="F49" s="236">
        <v>3</v>
      </c>
      <c r="G49" s="243" t="s">
        <v>427</v>
      </c>
      <c r="H49" s="243" t="s">
        <v>452</v>
      </c>
      <c r="I49" s="272" t="s">
        <v>476</v>
      </c>
      <c r="J49" s="19" t="s">
        <v>268</v>
      </c>
      <c r="K49" s="19" t="s">
        <v>268</v>
      </c>
      <c r="L49" s="19" t="s">
        <v>268</v>
      </c>
      <c r="M49" s="19" t="s">
        <v>268</v>
      </c>
      <c r="N49" s="19" t="s">
        <v>268</v>
      </c>
      <c r="O49" s="21" t="s">
        <v>651</v>
      </c>
    </row>
    <row r="50" spans="1:15" ht="45" x14ac:dyDescent="0.2">
      <c r="A50" s="28" t="s">
        <v>36</v>
      </c>
      <c r="B50" s="8" t="s">
        <v>268</v>
      </c>
      <c r="C50" s="8" t="s">
        <v>268</v>
      </c>
      <c r="D50" s="7" t="s">
        <v>286</v>
      </c>
      <c r="E50" s="8" t="s">
        <v>268</v>
      </c>
      <c r="F50" s="8" t="s">
        <v>268</v>
      </c>
      <c r="G50" s="8" t="s">
        <v>268</v>
      </c>
      <c r="H50" s="8" t="s">
        <v>268</v>
      </c>
      <c r="I50" s="273" t="s">
        <v>477</v>
      </c>
      <c r="J50" s="19" t="s">
        <v>268</v>
      </c>
      <c r="K50" s="19" t="s">
        <v>268</v>
      </c>
      <c r="L50" s="19" t="s">
        <v>268</v>
      </c>
      <c r="M50" s="19" t="s">
        <v>268</v>
      </c>
      <c r="N50" s="19" t="s">
        <v>268</v>
      </c>
      <c r="O50" s="21" t="s">
        <v>652</v>
      </c>
    </row>
  </sheetData>
  <mergeCells count="15">
    <mergeCell ref="A40:O40"/>
    <mergeCell ref="A42:O42"/>
    <mergeCell ref="A46:O46"/>
    <mergeCell ref="A48:O48"/>
    <mergeCell ref="A3:O3"/>
    <mergeCell ref="A8:O8"/>
    <mergeCell ref="A15:O15"/>
    <mergeCell ref="A13:O13"/>
    <mergeCell ref="A17:O17"/>
    <mergeCell ref="A21:O21"/>
    <mergeCell ref="A23:O23"/>
    <mergeCell ref="A29:O29"/>
    <mergeCell ref="A27:O27"/>
    <mergeCell ref="A32:O32"/>
    <mergeCell ref="A34:O34"/>
  </mergeCells>
  <hyperlinks>
    <hyperlink ref="O39" r:id="rId1"/>
  </hyperlinks>
  <pageMargins left="0.25" right="0.25" top="0.75" bottom="0.75" header="0.3" footer="0.3"/>
  <pageSetup paperSize="8" scale="80" fitToHeight="0" orientation="landscape"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T59"/>
  <sheetViews>
    <sheetView zoomScale="90" zoomScaleNormal="90" zoomScalePageLayoutView="90" workbookViewId="0">
      <selection activeCell="I30" sqref="I30"/>
    </sheetView>
  </sheetViews>
  <sheetFormatPr baseColWidth="10" defaultRowHeight="15" x14ac:dyDescent="0.2"/>
  <cols>
    <col min="1" max="3" width="10.83203125" style="18"/>
    <col min="4" max="4" width="12.83203125" style="18" customWidth="1"/>
    <col min="5" max="5" width="10.83203125" style="18"/>
    <col min="6" max="6" width="12.5" style="18" customWidth="1"/>
    <col min="7" max="7" width="11.83203125" style="18" customWidth="1"/>
    <col min="8" max="8" width="10.83203125" style="18"/>
    <col min="9" max="9" width="13.83203125" style="18" bestFit="1" customWidth="1"/>
    <col min="10" max="10" width="8.83203125" style="18" bestFit="1" customWidth="1"/>
    <col min="11" max="11" width="10.83203125" style="18"/>
    <col min="12" max="12" width="13" style="18" customWidth="1"/>
    <col min="13" max="13" width="13.33203125" style="18" customWidth="1"/>
    <col min="14" max="14" width="10.83203125" style="18"/>
    <col min="15" max="15" width="11.83203125" style="18" customWidth="1"/>
    <col min="16" max="16" width="10.83203125" style="18"/>
    <col min="17" max="17" width="15.83203125" style="18" customWidth="1"/>
    <col min="18" max="19" width="10.83203125" style="18"/>
    <col min="20" max="20" width="16.1640625" style="18" customWidth="1"/>
    <col min="21" max="22" width="10.83203125" style="18"/>
    <col min="23" max="23" width="16" style="18" customWidth="1"/>
    <col min="24" max="24" width="11.5" style="18" customWidth="1"/>
    <col min="25" max="26" width="15.33203125" style="18" customWidth="1"/>
    <col min="27" max="27" width="16.33203125" style="18" customWidth="1"/>
    <col min="28" max="29" width="10.83203125" style="18"/>
    <col min="30" max="30" width="16.5" style="18" customWidth="1"/>
    <col min="31" max="32" width="10.83203125" style="18"/>
    <col min="33" max="33" width="16.1640625" style="18" customWidth="1"/>
    <col min="34" max="35" width="10.83203125" style="18"/>
    <col min="36" max="36" width="16.5" style="18" customWidth="1"/>
    <col min="37" max="38" width="10.83203125" style="18"/>
    <col min="39" max="39" width="12.6640625" style="18" bestFit="1" customWidth="1"/>
    <col min="40" max="40" width="16.83203125" style="18" customWidth="1"/>
    <col min="41" max="42" width="20.6640625" style="18" customWidth="1"/>
    <col min="43" max="43" width="10.83203125" style="18" customWidth="1"/>
    <col min="44" max="44" width="12.5" style="18" customWidth="1"/>
    <col min="45" max="45" width="12" style="18" customWidth="1"/>
    <col min="46" max="16384" width="10.83203125" style="18"/>
  </cols>
  <sheetData>
    <row r="1" spans="1:46" ht="29" x14ac:dyDescent="0.2">
      <c r="A1" s="381" t="s">
        <v>59</v>
      </c>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row>
    <row r="2" spans="1:46" ht="119.25" customHeight="1" x14ac:dyDescent="0.2">
      <c r="A2" s="370" t="s">
        <v>41</v>
      </c>
      <c r="B2" s="370" t="s">
        <v>42</v>
      </c>
      <c r="C2" s="370" t="s">
        <v>37</v>
      </c>
      <c r="D2" s="370" t="s">
        <v>43</v>
      </c>
      <c r="E2" s="372" t="s">
        <v>44</v>
      </c>
      <c r="F2" s="373"/>
      <c r="G2" s="374" t="s">
        <v>47</v>
      </c>
      <c r="H2" s="375"/>
      <c r="I2" s="376" t="s">
        <v>38</v>
      </c>
      <c r="J2" s="376" t="s">
        <v>48</v>
      </c>
      <c r="K2" s="370" t="s">
        <v>57</v>
      </c>
      <c r="L2" s="370" t="s">
        <v>49</v>
      </c>
      <c r="M2" s="370" t="s">
        <v>51</v>
      </c>
      <c r="N2" s="370" t="s">
        <v>50</v>
      </c>
      <c r="O2" s="382" t="s">
        <v>52</v>
      </c>
      <c r="P2" s="383"/>
      <c r="Q2" s="384"/>
      <c r="R2" s="382" t="s">
        <v>60</v>
      </c>
      <c r="S2" s="383"/>
      <c r="T2" s="384"/>
      <c r="U2" s="378" t="s">
        <v>61</v>
      </c>
      <c r="V2" s="379"/>
      <c r="W2" s="380"/>
      <c r="X2" s="378" t="s">
        <v>249</v>
      </c>
      <c r="Y2" s="379"/>
      <c r="Z2" s="379"/>
      <c r="AA2" s="380"/>
      <c r="AB2" s="382" t="s">
        <v>53</v>
      </c>
      <c r="AC2" s="383"/>
      <c r="AD2" s="384"/>
      <c r="AE2" s="382" t="s">
        <v>244</v>
      </c>
      <c r="AF2" s="383"/>
      <c r="AG2" s="384"/>
      <c r="AH2" s="382" t="s">
        <v>62</v>
      </c>
      <c r="AI2" s="383"/>
      <c r="AJ2" s="384"/>
      <c r="AK2" s="382" t="s">
        <v>63</v>
      </c>
      <c r="AL2" s="383"/>
      <c r="AM2" s="383"/>
      <c r="AN2" s="384"/>
      <c r="AO2" s="364" t="s">
        <v>58</v>
      </c>
      <c r="AP2" s="364" t="s">
        <v>245</v>
      </c>
      <c r="AQ2" s="366" t="s">
        <v>54</v>
      </c>
      <c r="AR2" s="368" t="s">
        <v>55</v>
      </c>
      <c r="AS2" s="368" t="s">
        <v>56</v>
      </c>
    </row>
    <row r="3" spans="1:46" ht="53.25" customHeight="1" x14ac:dyDescent="0.2">
      <c r="A3" s="371"/>
      <c r="B3" s="371"/>
      <c r="C3" s="371"/>
      <c r="D3" s="371"/>
      <c r="E3" s="279" t="s">
        <v>45</v>
      </c>
      <c r="F3" s="279" t="s">
        <v>46</v>
      </c>
      <c r="G3" s="279" t="s">
        <v>45</v>
      </c>
      <c r="H3" s="279" t="s">
        <v>46</v>
      </c>
      <c r="I3" s="377"/>
      <c r="J3" s="377"/>
      <c r="K3" s="371"/>
      <c r="L3" s="371"/>
      <c r="M3" s="371"/>
      <c r="N3" s="371"/>
      <c r="O3" s="277" t="s">
        <v>45</v>
      </c>
      <c r="P3" s="277" t="s">
        <v>46</v>
      </c>
      <c r="Q3" s="278" t="s">
        <v>250</v>
      </c>
      <c r="R3" s="277" t="s">
        <v>45</v>
      </c>
      <c r="S3" s="277" t="s">
        <v>46</v>
      </c>
      <c r="T3" s="278" t="s">
        <v>250</v>
      </c>
      <c r="U3" s="277" t="s">
        <v>45</v>
      </c>
      <c r="V3" s="277" t="s">
        <v>46</v>
      </c>
      <c r="W3" s="278" t="s">
        <v>250</v>
      </c>
      <c r="X3" s="278" t="s">
        <v>45</v>
      </c>
      <c r="Y3" s="278" t="s">
        <v>46</v>
      </c>
      <c r="Z3" s="278" t="s">
        <v>65</v>
      </c>
      <c r="AA3" s="278" t="s">
        <v>250</v>
      </c>
      <c r="AB3" s="277" t="s">
        <v>45</v>
      </c>
      <c r="AC3" s="277" t="s">
        <v>46</v>
      </c>
      <c r="AD3" s="278" t="s">
        <v>250</v>
      </c>
      <c r="AE3" s="277" t="s">
        <v>45</v>
      </c>
      <c r="AF3" s="277" t="s">
        <v>46</v>
      </c>
      <c r="AG3" s="278" t="s">
        <v>250</v>
      </c>
      <c r="AH3" s="277" t="s">
        <v>45</v>
      </c>
      <c r="AI3" s="277" t="s">
        <v>46</v>
      </c>
      <c r="AJ3" s="278" t="s">
        <v>250</v>
      </c>
      <c r="AK3" s="277" t="s">
        <v>45</v>
      </c>
      <c r="AL3" s="277" t="s">
        <v>46</v>
      </c>
      <c r="AM3" s="277" t="s">
        <v>65</v>
      </c>
      <c r="AN3" s="278" t="s">
        <v>250</v>
      </c>
      <c r="AO3" s="365"/>
      <c r="AP3" s="365"/>
      <c r="AQ3" s="367"/>
      <c r="AR3" s="369"/>
      <c r="AS3" s="369"/>
    </row>
    <row r="4" spans="1:46" s="293" customFormat="1" ht="42" x14ac:dyDescent="0.2">
      <c r="A4" s="280">
        <v>130</v>
      </c>
      <c r="B4" s="280" t="s">
        <v>305</v>
      </c>
      <c r="C4" s="280" t="s">
        <v>287</v>
      </c>
      <c r="D4" s="281" t="s">
        <v>287</v>
      </c>
      <c r="E4" s="282" t="s">
        <v>306</v>
      </c>
      <c r="F4" s="282" t="s">
        <v>307</v>
      </c>
      <c r="G4" s="282" t="s">
        <v>308</v>
      </c>
      <c r="H4" s="282" t="s">
        <v>309</v>
      </c>
      <c r="I4" s="283" t="s">
        <v>305</v>
      </c>
      <c r="J4" s="280" t="s">
        <v>310</v>
      </c>
      <c r="K4" s="280">
        <v>22</v>
      </c>
      <c r="L4" s="280" t="s">
        <v>271</v>
      </c>
      <c r="M4" s="280">
        <v>4.5</v>
      </c>
      <c r="N4" s="280">
        <v>3.6</v>
      </c>
      <c r="O4" s="284" t="s">
        <v>311</v>
      </c>
      <c r="P4" s="285" t="s">
        <v>312</v>
      </c>
      <c r="Q4" s="286" t="s">
        <v>313</v>
      </c>
      <c r="R4" s="284" t="s">
        <v>314</v>
      </c>
      <c r="S4" s="285" t="s">
        <v>315</v>
      </c>
      <c r="T4" s="286">
        <v>22</v>
      </c>
      <c r="U4" s="287"/>
      <c r="V4" s="288"/>
      <c r="W4" s="289"/>
      <c r="X4" s="284"/>
      <c r="Y4" s="285"/>
      <c r="Z4" s="288"/>
      <c r="AA4" s="286"/>
      <c r="AB4" s="287"/>
      <c r="AC4" s="288"/>
      <c r="AD4" s="289"/>
      <c r="AE4" s="287"/>
      <c r="AF4" s="288"/>
      <c r="AG4" s="289"/>
      <c r="AH4" s="284" t="s">
        <v>316</v>
      </c>
      <c r="AI4" s="285" t="s">
        <v>317</v>
      </c>
      <c r="AJ4" s="286" t="s">
        <v>318</v>
      </c>
      <c r="AK4" s="287"/>
      <c r="AL4" s="288"/>
      <c r="AM4" s="288"/>
      <c r="AN4" s="289"/>
      <c r="AO4" s="290">
        <v>0</v>
      </c>
      <c r="AP4" s="290">
        <v>0</v>
      </c>
      <c r="AQ4" s="291" t="s">
        <v>271</v>
      </c>
      <c r="AR4" s="292" t="s">
        <v>268</v>
      </c>
      <c r="AS4" s="292" t="s">
        <v>268</v>
      </c>
    </row>
    <row r="5" spans="1:46" s="293" customFormat="1" ht="84" x14ac:dyDescent="0.2">
      <c r="A5" s="280">
        <v>131</v>
      </c>
      <c r="B5" s="280" t="s">
        <v>319</v>
      </c>
      <c r="C5" s="280" t="s">
        <v>287</v>
      </c>
      <c r="D5" s="281" t="s">
        <v>320</v>
      </c>
      <c r="E5" s="282" t="s">
        <v>321</v>
      </c>
      <c r="F5" s="282" t="s">
        <v>322</v>
      </c>
      <c r="G5" s="282" t="s">
        <v>657</v>
      </c>
      <c r="H5" s="282" t="s">
        <v>309</v>
      </c>
      <c r="I5" s="294" t="s">
        <v>323</v>
      </c>
      <c r="J5" s="280" t="s">
        <v>310</v>
      </c>
      <c r="K5" s="280">
        <v>25</v>
      </c>
      <c r="L5" s="280" t="s">
        <v>271</v>
      </c>
      <c r="M5" s="280">
        <v>6.4</v>
      </c>
      <c r="N5" s="280">
        <v>3.9</v>
      </c>
      <c r="O5" s="295" t="s">
        <v>324</v>
      </c>
      <c r="P5" s="296" t="s">
        <v>325</v>
      </c>
      <c r="Q5" s="297" t="s">
        <v>326</v>
      </c>
      <c r="R5" s="295" t="s">
        <v>327</v>
      </c>
      <c r="S5" s="296" t="s">
        <v>328</v>
      </c>
      <c r="T5" s="297" t="s">
        <v>329</v>
      </c>
      <c r="U5" s="295" t="s">
        <v>330</v>
      </c>
      <c r="V5" s="296" t="s">
        <v>331</v>
      </c>
      <c r="W5" s="297" t="s">
        <v>332</v>
      </c>
      <c r="X5" s="298"/>
      <c r="Y5" s="299"/>
      <c r="Z5" s="299"/>
      <c r="AA5" s="300"/>
      <c r="AB5" s="298" t="s">
        <v>333</v>
      </c>
      <c r="AC5" s="299" t="s">
        <v>334</v>
      </c>
      <c r="AD5" s="300">
        <v>9</v>
      </c>
      <c r="AE5" s="298"/>
      <c r="AF5" s="299"/>
      <c r="AG5" s="300"/>
      <c r="AH5" s="295" t="s">
        <v>335</v>
      </c>
      <c r="AI5" s="296" t="s">
        <v>336</v>
      </c>
      <c r="AJ5" s="297" t="s">
        <v>337</v>
      </c>
      <c r="AK5" s="298" t="s">
        <v>338</v>
      </c>
      <c r="AL5" s="299" t="s">
        <v>339</v>
      </c>
      <c r="AM5" s="299" t="s">
        <v>340</v>
      </c>
      <c r="AN5" s="300">
        <v>9</v>
      </c>
      <c r="AO5" s="290">
        <v>0</v>
      </c>
      <c r="AP5" s="290">
        <v>0</v>
      </c>
      <c r="AQ5" s="291" t="s">
        <v>271</v>
      </c>
      <c r="AR5" s="302" t="s">
        <v>796</v>
      </c>
      <c r="AS5" s="292" t="s">
        <v>268</v>
      </c>
    </row>
    <row r="6" spans="1:46" s="293" customFormat="1" ht="98" x14ac:dyDescent="0.2">
      <c r="A6" s="280">
        <v>132</v>
      </c>
      <c r="B6" s="280" t="s">
        <v>341</v>
      </c>
      <c r="C6" s="280" t="s">
        <v>287</v>
      </c>
      <c r="D6" s="281" t="s">
        <v>342</v>
      </c>
      <c r="E6" s="282" t="s">
        <v>343</v>
      </c>
      <c r="F6" s="282" t="s">
        <v>344</v>
      </c>
      <c r="G6" s="282" t="s">
        <v>657</v>
      </c>
      <c r="H6" s="282" t="s">
        <v>309</v>
      </c>
      <c r="I6" s="283" t="s">
        <v>345</v>
      </c>
      <c r="J6" s="280" t="s">
        <v>310</v>
      </c>
      <c r="K6" s="280">
        <v>21</v>
      </c>
      <c r="L6" s="280" t="s">
        <v>271</v>
      </c>
      <c r="M6" s="280">
        <v>4</v>
      </c>
      <c r="N6" s="280">
        <v>3.6</v>
      </c>
      <c r="O6" s="284" t="s">
        <v>346</v>
      </c>
      <c r="P6" s="285" t="s">
        <v>347</v>
      </c>
      <c r="Q6" s="286" t="s">
        <v>348</v>
      </c>
      <c r="R6" s="284" t="s">
        <v>349</v>
      </c>
      <c r="S6" s="285" t="s">
        <v>350</v>
      </c>
      <c r="T6" s="286" t="s">
        <v>351</v>
      </c>
      <c r="U6" s="287"/>
      <c r="V6" s="288"/>
      <c r="W6" s="289"/>
      <c r="X6" s="284" t="s">
        <v>352</v>
      </c>
      <c r="Y6" s="285" t="s">
        <v>353</v>
      </c>
      <c r="Z6" s="288" t="s">
        <v>354</v>
      </c>
      <c r="AA6" s="286" t="s">
        <v>355</v>
      </c>
      <c r="AB6" s="287" t="s">
        <v>356</v>
      </c>
      <c r="AC6" s="288" t="s">
        <v>357</v>
      </c>
      <c r="AD6" s="289">
        <v>6</v>
      </c>
      <c r="AE6" s="287"/>
      <c r="AF6" s="288"/>
      <c r="AG6" s="289"/>
      <c r="AH6" s="284" t="s">
        <v>358</v>
      </c>
      <c r="AI6" s="285" t="s">
        <v>359</v>
      </c>
      <c r="AJ6" s="286" t="s">
        <v>360</v>
      </c>
      <c r="AK6" s="287"/>
      <c r="AL6" s="288"/>
      <c r="AM6" s="288"/>
      <c r="AN6" s="289"/>
      <c r="AO6" s="290">
        <v>3</v>
      </c>
      <c r="AP6" s="290">
        <v>0</v>
      </c>
      <c r="AQ6" s="291" t="s">
        <v>271</v>
      </c>
      <c r="AR6" s="292" t="s">
        <v>268</v>
      </c>
      <c r="AS6" s="292" t="s">
        <v>268</v>
      </c>
    </row>
    <row r="7" spans="1:46" s="293" customFormat="1" ht="84" x14ac:dyDescent="0.2">
      <c r="A7" s="280">
        <v>122</v>
      </c>
      <c r="B7" s="280" t="s">
        <v>361</v>
      </c>
      <c r="C7" s="280" t="s">
        <v>287</v>
      </c>
      <c r="D7" s="301" t="s">
        <v>287</v>
      </c>
      <c r="E7" s="282" t="s">
        <v>362</v>
      </c>
      <c r="F7" s="282" t="s">
        <v>363</v>
      </c>
      <c r="G7" s="282" t="s">
        <v>657</v>
      </c>
      <c r="H7" s="282" t="s">
        <v>309</v>
      </c>
      <c r="I7" s="294" t="s">
        <v>364</v>
      </c>
      <c r="J7" s="280" t="s">
        <v>310</v>
      </c>
      <c r="K7" s="280">
        <v>26</v>
      </c>
      <c r="L7" s="280" t="s">
        <v>271</v>
      </c>
      <c r="M7" s="280">
        <v>5.4</v>
      </c>
      <c r="N7" s="280">
        <v>4.5</v>
      </c>
      <c r="O7" s="295" t="s">
        <v>365</v>
      </c>
      <c r="P7" s="296" t="s">
        <v>366</v>
      </c>
      <c r="Q7" s="297" t="s">
        <v>367</v>
      </c>
      <c r="R7" s="295" t="s">
        <v>368</v>
      </c>
      <c r="S7" s="296" t="s">
        <v>369</v>
      </c>
      <c r="T7" s="297" t="s">
        <v>370</v>
      </c>
      <c r="U7" s="295" t="s">
        <v>330</v>
      </c>
      <c r="V7" s="296" t="s">
        <v>331</v>
      </c>
      <c r="W7" s="297" t="s">
        <v>371</v>
      </c>
      <c r="X7" s="298"/>
      <c r="Y7" s="299"/>
      <c r="Z7" s="299"/>
      <c r="AA7" s="300"/>
      <c r="AB7" s="298"/>
      <c r="AC7" s="299"/>
      <c r="AD7" s="300"/>
      <c r="AE7" s="298"/>
      <c r="AF7" s="299"/>
      <c r="AG7" s="300"/>
      <c r="AH7" s="295" t="s">
        <v>372</v>
      </c>
      <c r="AI7" s="296" t="s">
        <v>373</v>
      </c>
      <c r="AJ7" s="297" t="s">
        <v>374</v>
      </c>
      <c r="AK7" s="298"/>
      <c r="AL7" s="299"/>
      <c r="AM7" s="299"/>
      <c r="AN7" s="300"/>
      <c r="AO7" s="290">
        <v>0</v>
      </c>
      <c r="AP7" s="290">
        <v>0</v>
      </c>
      <c r="AQ7" s="291" t="s">
        <v>271</v>
      </c>
      <c r="AR7" s="292" t="s">
        <v>268</v>
      </c>
      <c r="AS7" s="292" t="s">
        <v>268</v>
      </c>
    </row>
    <row r="8" spans="1:46" s="293" customFormat="1" ht="98" x14ac:dyDescent="0.2">
      <c r="A8" s="280">
        <v>120</v>
      </c>
      <c r="B8" s="280" t="s">
        <v>375</v>
      </c>
      <c r="C8" s="280" t="s">
        <v>287</v>
      </c>
      <c r="D8" s="301" t="s">
        <v>287</v>
      </c>
      <c r="E8" s="282" t="s">
        <v>376</v>
      </c>
      <c r="F8" s="282" t="s">
        <v>377</v>
      </c>
      <c r="G8" s="282" t="s">
        <v>657</v>
      </c>
      <c r="H8" s="282" t="s">
        <v>309</v>
      </c>
      <c r="I8" s="283" t="s">
        <v>375</v>
      </c>
      <c r="J8" s="280" t="s">
        <v>310</v>
      </c>
      <c r="K8" s="280">
        <v>49</v>
      </c>
      <c r="L8" s="280" t="s">
        <v>271</v>
      </c>
      <c r="M8" s="280">
        <v>6</v>
      </c>
      <c r="N8" s="280">
        <v>3.8</v>
      </c>
      <c r="O8" s="295" t="s">
        <v>378</v>
      </c>
      <c r="P8" s="296" t="s">
        <v>379</v>
      </c>
      <c r="Q8" s="297" t="s">
        <v>380</v>
      </c>
      <c r="R8" s="295" t="s">
        <v>381</v>
      </c>
      <c r="S8" s="296" t="s">
        <v>382</v>
      </c>
      <c r="T8" s="297" t="s">
        <v>383</v>
      </c>
      <c r="U8" s="295" t="s">
        <v>384</v>
      </c>
      <c r="V8" s="296" t="s">
        <v>385</v>
      </c>
      <c r="W8" s="297" t="s">
        <v>386</v>
      </c>
      <c r="X8" s="298"/>
      <c r="Y8" s="299"/>
      <c r="Z8" s="299"/>
      <c r="AA8" s="300"/>
      <c r="AB8" s="298"/>
      <c r="AC8" s="299"/>
      <c r="AD8" s="300"/>
      <c r="AE8" s="298"/>
      <c r="AF8" s="299"/>
      <c r="AG8" s="300"/>
      <c r="AH8" s="295" t="s">
        <v>387</v>
      </c>
      <c r="AI8" s="296" t="s">
        <v>388</v>
      </c>
      <c r="AJ8" s="297" t="s">
        <v>389</v>
      </c>
      <c r="AK8" s="298" t="s">
        <v>390</v>
      </c>
      <c r="AL8" s="299" t="s">
        <v>391</v>
      </c>
      <c r="AM8" s="299" t="s">
        <v>392</v>
      </c>
      <c r="AN8" s="300">
        <v>35</v>
      </c>
      <c r="AO8" s="290">
        <v>0</v>
      </c>
      <c r="AP8" s="290">
        <v>0</v>
      </c>
      <c r="AQ8" s="291" t="s">
        <v>271</v>
      </c>
      <c r="AR8" s="292" t="s">
        <v>268</v>
      </c>
      <c r="AS8" s="292" t="s">
        <v>268</v>
      </c>
    </row>
    <row r="9" spans="1:46" s="303" customFormat="1" ht="140.25" customHeight="1" x14ac:dyDescent="0.2">
      <c r="A9" s="282">
        <v>127</v>
      </c>
      <c r="B9" s="282" t="s">
        <v>478</v>
      </c>
      <c r="C9" s="282" t="s">
        <v>479</v>
      </c>
      <c r="D9" s="282" t="s">
        <v>479</v>
      </c>
      <c r="E9" s="282" t="s">
        <v>480</v>
      </c>
      <c r="F9" s="282" t="s">
        <v>481</v>
      </c>
      <c r="G9" s="282" t="s">
        <v>653</v>
      </c>
      <c r="H9" s="282" t="s">
        <v>654</v>
      </c>
      <c r="I9" s="282" t="s">
        <v>483</v>
      </c>
      <c r="J9" s="282" t="s">
        <v>310</v>
      </c>
      <c r="K9" s="282"/>
      <c r="L9" s="282" t="s">
        <v>720</v>
      </c>
      <c r="M9" s="282">
        <v>10</v>
      </c>
      <c r="N9" s="282">
        <v>6</v>
      </c>
      <c r="O9" s="284" t="s">
        <v>484</v>
      </c>
      <c r="P9" s="285" t="s">
        <v>485</v>
      </c>
      <c r="Q9" s="286" t="s">
        <v>486</v>
      </c>
      <c r="R9" s="284" t="s">
        <v>487</v>
      </c>
      <c r="S9" s="285" t="s">
        <v>488</v>
      </c>
      <c r="T9" s="286">
        <v>43</v>
      </c>
      <c r="U9" s="284" t="s">
        <v>489</v>
      </c>
      <c r="V9" s="285" t="s">
        <v>490</v>
      </c>
      <c r="W9" s="286">
        <v>35</v>
      </c>
      <c r="X9" s="284" t="s">
        <v>491</v>
      </c>
      <c r="Y9" s="285" t="s">
        <v>492</v>
      </c>
      <c r="Z9" s="285" t="s">
        <v>493</v>
      </c>
      <c r="AA9" s="286" t="s">
        <v>494</v>
      </c>
      <c r="AB9" s="284" t="s">
        <v>495</v>
      </c>
      <c r="AC9" s="285" t="s">
        <v>496</v>
      </c>
      <c r="AD9" s="286" t="s">
        <v>497</v>
      </c>
      <c r="AE9" s="284" t="s">
        <v>489</v>
      </c>
      <c r="AF9" s="285" t="s">
        <v>490</v>
      </c>
      <c r="AG9" s="286">
        <v>35</v>
      </c>
      <c r="AH9" s="284" t="s">
        <v>498</v>
      </c>
      <c r="AI9" s="285" t="s">
        <v>499</v>
      </c>
      <c r="AJ9" s="286" t="s">
        <v>500</v>
      </c>
      <c r="AK9" s="284" t="s">
        <v>501</v>
      </c>
      <c r="AL9" s="285" t="s">
        <v>502</v>
      </c>
      <c r="AM9" s="285" t="s">
        <v>503</v>
      </c>
      <c r="AN9" s="286" t="s">
        <v>504</v>
      </c>
      <c r="AO9" s="290">
        <v>0</v>
      </c>
      <c r="AP9" s="290">
        <v>0</v>
      </c>
      <c r="AQ9" s="291" t="s">
        <v>271</v>
      </c>
      <c r="AR9" s="335" t="s">
        <v>505</v>
      </c>
      <c r="AS9" s="302" t="s">
        <v>268</v>
      </c>
      <c r="AT9" s="311"/>
    </row>
    <row r="10" spans="1:46" s="303" customFormat="1" ht="73.5" customHeight="1" x14ac:dyDescent="0.2">
      <c r="A10" s="282">
        <v>128</v>
      </c>
      <c r="B10" s="282" t="s">
        <v>506</v>
      </c>
      <c r="C10" s="282" t="s">
        <v>479</v>
      </c>
      <c r="D10" s="282" t="s">
        <v>479</v>
      </c>
      <c r="E10" s="282" t="s">
        <v>507</v>
      </c>
      <c r="F10" s="282" t="s">
        <v>508</v>
      </c>
      <c r="G10" s="282" t="s">
        <v>482</v>
      </c>
      <c r="H10" s="282" t="s">
        <v>482</v>
      </c>
      <c r="I10" s="282" t="s">
        <v>509</v>
      </c>
      <c r="J10" s="282" t="s">
        <v>310</v>
      </c>
      <c r="K10" s="282">
        <v>21</v>
      </c>
      <c r="L10" s="282" t="s">
        <v>510</v>
      </c>
      <c r="M10" s="282">
        <v>6</v>
      </c>
      <c r="N10" s="282">
        <v>5</v>
      </c>
      <c r="O10" s="295" t="s">
        <v>511</v>
      </c>
      <c r="P10" s="296" t="s">
        <v>512</v>
      </c>
      <c r="Q10" s="297" t="s">
        <v>513</v>
      </c>
      <c r="R10" s="295" t="s">
        <v>514</v>
      </c>
      <c r="S10" s="296" t="s">
        <v>515</v>
      </c>
      <c r="T10" s="297" t="s">
        <v>516</v>
      </c>
      <c r="U10" s="295" t="s">
        <v>517</v>
      </c>
      <c r="V10" s="296" t="s">
        <v>518</v>
      </c>
      <c r="W10" s="297">
        <v>19</v>
      </c>
      <c r="X10" s="295" t="s">
        <v>482</v>
      </c>
      <c r="Y10" s="296"/>
      <c r="Z10" s="296"/>
      <c r="AA10" s="297"/>
      <c r="AB10" s="295" t="s">
        <v>519</v>
      </c>
      <c r="AC10" s="296" t="s">
        <v>520</v>
      </c>
      <c r="AD10" s="297">
        <v>14</v>
      </c>
      <c r="AE10" s="295"/>
      <c r="AF10" s="296"/>
      <c r="AG10" s="297"/>
      <c r="AH10" s="295" t="s">
        <v>521</v>
      </c>
      <c r="AI10" s="296" t="s">
        <v>522</v>
      </c>
      <c r="AJ10" s="297" t="s">
        <v>523</v>
      </c>
      <c r="AK10" s="284" t="s">
        <v>524</v>
      </c>
      <c r="AL10" s="284" t="s">
        <v>525</v>
      </c>
      <c r="AM10" s="285" t="s">
        <v>526</v>
      </c>
      <c r="AN10" s="297" t="s">
        <v>527</v>
      </c>
      <c r="AO10" s="290">
        <v>0</v>
      </c>
      <c r="AP10" s="290">
        <v>0</v>
      </c>
      <c r="AQ10" s="291" t="s">
        <v>271</v>
      </c>
      <c r="AR10" s="335" t="s">
        <v>528</v>
      </c>
      <c r="AS10" s="302" t="s">
        <v>268</v>
      </c>
      <c r="AT10" s="312"/>
    </row>
    <row r="11" spans="1:46" s="303" customFormat="1" ht="92.25" customHeight="1" x14ac:dyDescent="0.2">
      <c r="A11" s="282">
        <v>129</v>
      </c>
      <c r="B11" s="282" t="s">
        <v>529</v>
      </c>
      <c r="C11" s="282" t="s">
        <v>479</v>
      </c>
      <c r="D11" s="282" t="s">
        <v>479</v>
      </c>
      <c r="E11" s="282" t="s">
        <v>530</v>
      </c>
      <c r="F11" s="304" t="s">
        <v>531</v>
      </c>
      <c r="G11" s="282"/>
      <c r="H11" s="305"/>
      <c r="I11" s="294" t="s">
        <v>532</v>
      </c>
      <c r="J11" s="282" t="s">
        <v>310</v>
      </c>
      <c r="K11" s="282">
        <v>26</v>
      </c>
      <c r="L11" s="282" t="s">
        <v>510</v>
      </c>
      <c r="M11" s="282">
        <v>12</v>
      </c>
      <c r="N11" s="282">
        <v>5</v>
      </c>
      <c r="O11" s="295" t="s">
        <v>667</v>
      </c>
      <c r="P11" s="296" t="s">
        <v>666</v>
      </c>
      <c r="Q11" s="297" t="s">
        <v>533</v>
      </c>
      <c r="R11" s="295" t="s">
        <v>534</v>
      </c>
      <c r="S11" s="296" t="s">
        <v>535</v>
      </c>
      <c r="T11" s="297" t="s">
        <v>536</v>
      </c>
      <c r="U11" s="295"/>
      <c r="V11" s="296"/>
      <c r="W11" s="297"/>
      <c r="X11" s="295" t="s">
        <v>537</v>
      </c>
      <c r="Y11" s="296" t="s">
        <v>538</v>
      </c>
      <c r="Z11" s="296" t="s">
        <v>539</v>
      </c>
      <c r="AA11" s="296" t="s">
        <v>540</v>
      </c>
      <c r="AB11" s="295" t="s">
        <v>541</v>
      </c>
      <c r="AC11" s="296" t="s">
        <v>542</v>
      </c>
      <c r="AD11" s="297" t="s">
        <v>543</v>
      </c>
      <c r="AE11" s="295"/>
      <c r="AF11" s="296"/>
      <c r="AG11" s="297"/>
      <c r="AH11" s="295" t="s">
        <v>544</v>
      </c>
      <c r="AI11" s="296" t="s">
        <v>545</v>
      </c>
      <c r="AJ11" s="297" t="s">
        <v>546</v>
      </c>
      <c r="AK11" s="295" t="s">
        <v>721</v>
      </c>
      <c r="AL11" s="296" t="s">
        <v>547</v>
      </c>
      <c r="AM11" s="296" t="s">
        <v>548</v>
      </c>
      <c r="AN11" s="297" t="s">
        <v>549</v>
      </c>
      <c r="AO11" s="290">
        <v>0</v>
      </c>
      <c r="AP11" s="290">
        <v>0</v>
      </c>
      <c r="AQ11" s="291" t="s">
        <v>271</v>
      </c>
      <c r="AR11" s="302" t="s">
        <v>268</v>
      </c>
      <c r="AS11" s="302" t="s">
        <v>268</v>
      </c>
    </row>
    <row r="12" spans="1:46" s="303" customFormat="1" ht="112" x14ac:dyDescent="0.2">
      <c r="A12" s="282">
        <v>172</v>
      </c>
      <c r="B12" s="282" t="s">
        <v>550</v>
      </c>
      <c r="C12" s="282" t="s">
        <v>479</v>
      </c>
      <c r="D12" s="282" t="s">
        <v>479</v>
      </c>
      <c r="E12" s="282" t="s">
        <v>551</v>
      </c>
      <c r="F12" s="281" t="s">
        <v>552</v>
      </c>
      <c r="G12" s="281"/>
      <c r="H12" s="281"/>
      <c r="I12" s="282" t="s">
        <v>553</v>
      </c>
      <c r="J12" s="282" t="s">
        <v>310</v>
      </c>
      <c r="K12" s="282">
        <v>17</v>
      </c>
      <c r="L12" s="282" t="s">
        <v>554</v>
      </c>
      <c r="M12" s="282">
        <v>8</v>
      </c>
      <c r="N12" s="282">
        <v>5</v>
      </c>
      <c r="O12" s="295" t="s">
        <v>555</v>
      </c>
      <c r="P12" s="296" t="s">
        <v>556</v>
      </c>
      <c r="Q12" s="297" t="s">
        <v>557</v>
      </c>
      <c r="R12" s="295" t="s">
        <v>558</v>
      </c>
      <c r="S12" s="296" t="s">
        <v>559</v>
      </c>
      <c r="T12" s="297">
        <v>14</v>
      </c>
      <c r="U12" s="295" t="s">
        <v>517</v>
      </c>
      <c r="V12" s="296" t="s">
        <v>518</v>
      </c>
      <c r="W12" s="297">
        <v>12</v>
      </c>
      <c r="X12" s="295" t="s">
        <v>560</v>
      </c>
      <c r="Y12" s="296" t="s">
        <v>561</v>
      </c>
      <c r="Z12" s="296" t="s">
        <v>562</v>
      </c>
      <c r="AA12" s="297" t="s">
        <v>557</v>
      </c>
      <c r="AB12" s="296" t="s">
        <v>563</v>
      </c>
      <c r="AC12" s="303" t="s">
        <v>564</v>
      </c>
      <c r="AD12" s="297" t="s">
        <v>565</v>
      </c>
      <c r="AE12" s="295"/>
      <c r="AF12" s="296"/>
      <c r="AG12" s="297"/>
      <c r="AH12" s="295" t="s">
        <v>566</v>
      </c>
      <c r="AI12" s="296" t="s">
        <v>518</v>
      </c>
      <c r="AJ12" s="297">
        <v>5</v>
      </c>
      <c r="AK12" s="295"/>
      <c r="AL12" s="296"/>
      <c r="AM12" s="296"/>
      <c r="AN12" s="297"/>
      <c r="AO12" s="290">
        <v>0</v>
      </c>
      <c r="AP12" s="290">
        <v>0</v>
      </c>
      <c r="AQ12" s="291" t="s">
        <v>271</v>
      </c>
      <c r="AR12" s="302" t="s">
        <v>268</v>
      </c>
      <c r="AS12" s="302" t="s">
        <v>268</v>
      </c>
    </row>
    <row r="13" spans="1:46" s="303" customFormat="1" ht="140" x14ac:dyDescent="0.2">
      <c r="A13" s="282">
        <v>133</v>
      </c>
      <c r="B13" s="282" t="s">
        <v>567</v>
      </c>
      <c r="C13" s="282" t="s">
        <v>479</v>
      </c>
      <c r="D13" s="282" t="s">
        <v>479</v>
      </c>
      <c r="E13" s="282" t="s">
        <v>568</v>
      </c>
      <c r="F13" s="281" t="s">
        <v>569</v>
      </c>
      <c r="G13" s="281"/>
      <c r="H13" s="281"/>
      <c r="I13" s="282" t="s">
        <v>570</v>
      </c>
      <c r="J13" s="282" t="s">
        <v>310</v>
      </c>
      <c r="K13" s="282">
        <v>27</v>
      </c>
      <c r="L13" s="282" t="s">
        <v>571</v>
      </c>
      <c r="M13" s="282">
        <v>7</v>
      </c>
      <c r="N13" s="282">
        <v>3</v>
      </c>
      <c r="O13" s="295" t="s">
        <v>572</v>
      </c>
      <c r="P13" s="296" t="s">
        <v>573</v>
      </c>
      <c r="Q13" s="297" t="s">
        <v>574</v>
      </c>
      <c r="R13" s="295" t="s">
        <v>487</v>
      </c>
      <c r="S13" s="308" t="s">
        <v>488</v>
      </c>
      <c r="T13" s="297">
        <v>21</v>
      </c>
      <c r="U13" s="295" t="s">
        <v>489</v>
      </c>
      <c r="V13" s="296" t="s">
        <v>490</v>
      </c>
      <c r="W13" s="297">
        <v>17</v>
      </c>
      <c r="X13" s="295"/>
      <c r="Y13" s="296"/>
      <c r="Z13" s="296"/>
      <c r="AA13" s="297"/>
      <c r="AB13" s="295" t="s">
        <v>575</v>
      </c>
      <c r="AC13" s="296" t="s">
        <v>576</v>
      </c>
      <c r="AD13" s="297">
        <v>14</v>
      </c>
      <c r="AE13" s="295"/>
      <c r="AF13" s="296"/>
      <c r="AG13" s="297"/>
      <c r="AH13" s="295" t="s">
        <v>577</v>
      </c>
      <c r="AI13" s="296" t="s">
        <v>578</v>
      </c>
      <c r="AJ13" s="297">
        <v>20</v>
      </c>
      <c r="AK13" s="295" t="s">
        <v>579</v>
      </c>
      <c r="AL13" s="296" t="s">
        <v>580</v>
      </c>
      <c r="AM13" s="296" t="s">
        <v>581</v>
      </c>
      <c r="AN13" s="297">
        <v>12</v>
      </c>
      <c r="AO13" s="290">
        <v>0</v>
      </c>
      <c r="AP13" s="290">
        <v>0</v>
      </c>
      <c r="AQ13" s="291" t="s">
        <v>271</v>
      </c>
      <c r="AR13" s="302" t="s">
        <v>268</v>
      </c>
      <c r="AS13" s="302" t="s">
        <v>268</v>
      </c>
    </row>
    <row r="14" spans="1:46" s="293" customFormat="1" ht="112" x14ac:dyDescent="0.2">
      <c r="A14" s="280">
        <v>126</v>
      </c>
      <c r="B14" s="280" t="s">
        <v>428</v>
      </c>
      <c r="C14" s="282" t="s">
        <v>429</v>
      </c>
      <c r="D14" s="281" t="s">
        <v>430</v>
      </c>
      <c r="E14" s="282" t="s">
        <v>655</v>
      </c>
      <c r="F14" s="282" t="s">
        <v>656</v>
      </c>
      <c r="G14" s="280" t="s">
        <v>431</v>
      </c>
      <c r="H14" s="280" t="s">
        <v>432</v>
      </c>
      <c r="I14" s="282" t="s">
        <v>658</v>
      </c>
      <c r="J14" s="280" t="s">
        <v>310</v>
      </c>
      <c r="K14" s="280">
        <v>22</v>
      </c>
      <c r="L14" s="280" t="s">
        <v>271</v>
      </c>
      <c r="M14" s="280">
        <v>6</v>
      </c>
      <c r="N14" s="280" t="s">
        <v>659</v>
      </c>
      <c r="O14" s="284" t="s">
        <v>668</v>
      </c>
      <c r="P14" s="285" t="s">
        <v>669</v>
      </c>
      <c r="Q14" s="286" t="s">
        <v>670</v>
      </c>
      <c r="R14" s="306" t="s">
        <v>662</v>
      </c>
      <c r="S14" s="310" t="s">
        <v>663</v>
      </c>
      <c r="T14" s="307">
        <v>21</v>
      </c>
      <c r="U14" s="293" t="s">
        <v>664</v>
      </c>
      <c r="V14" s="293" t="s">
        <v>665</v>
      </c>
      <c r="W14" s="293">
        <v>17</v>
      </c>
      <c r="X14" s="284" t="s">
        <v>671</v>
      </c>
      <c r="Y14" s="285" t="s">
        <v>672</v>
      </c>
      <c r="Z14" s="288" t="s">
        <v>354</v>
      </c>
      <c r="AA14" s="286" t="s">
        <v>589</v>
      </c>
      <c r="AB14" s="306" t="s">
        <v>333</v>
      </c>
      <c r="AC14" s="306" t="s">
        <v>334</v>
      </c>
      <c r="AD14" s="289">
        <v>15</v>
      </c>
      <c r="AE14" s="287"/>
      <c r="AF14" s="288"/>
      <c r="AG14" s="289"/>
      <c r="AH14" s="306" t="s">
        <v>660</v>
      </c>
      <c r="AI14" s="306" t="s">
        <v>661</v>
      </c>
      <c r="AJ14" s="289">
        <v>7</v>
      </c>
      <c r="AK14" s="287"/>
      <c r="AL14" s="288"/>
      <c r="AM14" s="288"/>
      <c r="AN14" s="289"/>
      <c r="AO14" s="290">
        <v>0</v>
      </c>
      <c r="AP14" s="290">
        <v>0</v>
      </c>
      <c r="AQ14" s="291" t="s">
        <v>271</v>
      </c>
      <c r="AR14" s="335" t="s">
        <v>797</v>
      </c>
      <c r="AS14" s="335" t="s">
        <v>696</v>
      </c>
    </row>
    <row r="15" spans="1:46" s="303" customFormat="1" ht="112" x14ac:dyDescent="0.2">
      <c r="A15" s="282">
        <v>121</v>
      </c>
      <c r="B15" s="282" t="s">
        <v>673</v>
      </c>
      <c r="C15" s="282" t="s">
        <v>265</v>
      </c>
      <c r="D15" s="282" t="s">
        <v>674</v>
      </c>
      <c r="E15" s="282" t="s">
        <v>675</v>
      </c>
      <c r="F15" s="282" t="s">
        <v>676</v>
      </c>
      <c r="G15" s="282" t="s">
        <v>677</v>
      </c>
      <c r="H15" s="282" t="s">
        <v>678</v>
      </c>
      <c r="I15" s="282" t="s">
        <v>679</v>
      </c>
      <c r="J15" s="282" t="s">
        <v>310</v>
      </c>
      <c r="K15" s="282">
        <v>18</v>
      </c>
      <c r="L15" s="282" t="s">
        <v>271</v>
      </c>
      <c r="M15" s="282">
        <v>6</v>
      </c>
      <c r="N15" s="282">
        <v>5</v>
      </c>
      <c r="O15" s="295" t="s">
        <v>680</v>
      </c>
      <c r="P15" s="296" t="s">
        <v>681</v>
      </c>
      <c r="Q15" s="297" t="s">
        <v>682</v>
      </c>
      <c r="R15" s="295" t="s">
        <v>683</v>
      </c>
      <c r="S15" s="309" t="s">
        <v>684</v>
      </c>
      <c r="T15" s="297">
        <v>18</v>
      </c>
      <c r="U15" s="295" t="s">
        <v>664</v>
      </c>
      <c r="V15" s="296" t="s">
        <v>665</v>
      </c>
      <c r="W15" s="297">
        <v>15</v>
      </c>
      <c r="X15" s="295" t="s">
        <v>685</v>
      </c>
      <c r="Y15" s="296" t="s">
        <v>686</v>
      </c>
      <c r="Z15" s="296" t="s">
        <v>354</v>
      </c>
      <c r="AA15" s="297">
        <v>2</v>
      </c>
      <c r="AB15" s="295" t="s">
        <v>687</v>
      </c>
      <c r="AC15" s="296" t="s">
        <v>688</v>
      </c>
      <c r="AD15" s="297">
        <v>16</v>
      </c>
      <c r="AE15" s="295"/>
      <c r="AF15" s="296"/>
      <c r="AG15" s="297"/>
      <c r="AH15" s="295" t="s">
        <v>689</v>
      </c>
      <c r="AI15" s="296" t="s">
        <v>690</v>
      </c>
      <c r="AJ15" s="297" t="s">
        <v>691</v>
      </c>
      <c r="AK15" s="295" t="s">
        <v>692</v>
      </c>
      <c r="AL15" s="296" t="s">
        <v>693</v>
      </c>
      <c r="AM15" s="296" t="s">
        <v>694</v>
      </c>
      <c r="AN15" s="297">
        <v>2</v>
      </c>
      <c r="AO15" s="290">
        <v>0</v>
      </c>
      <c r="AP15" s="290">
        <v>0</v>
      </c>
      <c r="AQ15" s="291" t="s">
        <v>271</v>
      </c>
      <c r="AR15" s="302" t="s">
        <v>798</v>
      </c>
      <c r="AS15" s="335" t="s">
        <v>695</v>
      </c>
    </row>
    <row r="16" spans="1:46" s="293" customFormat="1" ht="112" x14ac:dyDescent="0.2">
      <c r="A16" s="280">
        <v>125</v>
      </c>
      <c r="B16" s="280" t="s">
        <v>697</v>
      </c>
      <c r="C16" s="280" t="s">
        <v>698</v>
      </c>
      <c r="D16" s="301" t="s">
        <v>698</v>
      </c>
      <c r="E16" s="282" t="s">
        <v>699</v>
      </c>
      <c r="F16" s="282" t="s">
        <v>702</v>
      </c>
      <c r="G16" s="280"/>
      <c r="H16" s="280"/>
      <c r="I16" s="282" t="s">
        <v>700</v>
      </c>
      <c r="J16" s="280" t="s">
        <v>310</v>
      </c>
      <c r="K16" s="280">
        <v>24</v>
      </c>
      <c r="L16" s="280" t="s">
        <v>271</v>
      </c>
      <c r="M16" s="280">
        <v>8</v>
      </c>
      <c r="N16" s="280" t="s">
        <v>701</v>
      </c>
      <c r="O16" s="295" t="s">
        <v>704</v>
      </c>
      <c r="P16" s="296" t="s">
        <v>703</v>
      </c>
      <c r="Q16" s="297" t="s">
        <v>705</v>
      </c>
      <c r="R16" s="298" t="s">
        <v>487</v>
      </c>
      <c r="S16" s="299" t="s">
        <v>488</v>
      </c>
      <c r="T16" s="300">
        <v>18</v>
      </c>
      <c r="U16" s="298" t="s">
        <v>706</v>
      </c>
      <c r="V16" s="299" t="s">
        <v>707</v>
      </c>
      <c r="W16" s="300">
        <v>18</v>
      </c>
      <c r="X16" s="295" t="s">
        <v>708</v>
      </c>
      <c r="Y16" s="296" t="s">
        <v>709</v>
      </c>
      <c r="Z16" s="296" t="s">
        <v>710</v>
      </c>
      <c r="AA16" s="296" t="s">
        <v>711</v>
      </c>
      <c r="AB16" s="295" t="s">
        <v>712</v>
      </c>
      <c r="AC16" s="296" t="s">
        <v>713</v>
      </c>
      <c r="AD16" s="297" t="s">
        <v>714</v>
      </c>
      <c r="AE16" s="298"/>
      <c r="AF16" s="299"/>
      <c r="AG16" s="300"/>
      <c r="AH16" s="295" t="s">
        <v>715</v>
      </c>
      <c r="AI16" s="296" t="s">
        <v>716</v>
      </c>
      <c r="AJ16" s="297" t="s">
        <v>717</v>
      </c>
      <c r="AK16" s="298" t="s">
        <v>718</v>
      </c>
      <c r="AL16" s="299" t="s">
        <v>518</v>
      </c>
      <c r="AM16" s="299" t="s">
        <v>719</v>
      </c>
      <c r="AN16" s="300">
        <v>1</v>
      </c>
      <c r="AO16" s="290">
        <v>0</v>
      </c>
      <c r="AP16" s="290">
        <v>0</v>
      </c>
      <c r="AQ16" s="291" t="s">
        <v>271</v>
      </c>
      <c r="AR16" s="292" t="s">
        <v>268</v>
      </c>
      <c r="AS16" s="335" t="s">
        <v>731</v>
      </c>
    </row>
    <row r="17" spans="1:45" s="293" customFormat="1" x14ac:dyDescent="0.2">
      <c r="A17" s="319" t="s">
        <v>787</v>
      </c>
      <c r="B17" s="280"/>
      <c r="C17" s="280"/>
      <c r="D17" s="301"/>
      <c r="E17" s="282"/>
      <c r="F17" s="282"/>
      <c r="G17" s="280"/>
      <c r="H17" s="280"/>
      <c r="I17" s="282"/>
      <c r="J17" s="280"/>
      <c r="K17" s="280"/>
      <c r="L17" s="280"/>
      <c r="M17" s="280"/>
      <c r="N17" s="280"/>
      <c r="O17" s="313"/>
      <c r="P17" s="308"/>
      <c r="Q17" s="314"/>
      <c r="R17" s="315"/>
      <c r="S17" s="316"/>
      <c r="T17" s="317"/>
      <c r="U17" s="315"/>
      <c r="V17" s="316"/>
      <c r="W17" s="317"/>
      <c r="X17" s="313"/>
      <c r="Y17" s="308"/>
      <c r="Z17" s="308"/>
      <c r="AA17" s="318"/>
      <c r="AB17" s="313"/>
      <c r="AC17" s="308"/>
      <c r="AD17" s="314"/>
      <c r="AE17" s="315"/>
      <c r="AF17" s="316"/>
      <c r="AG17" s="317"/>
      <c r="AH17" s="313"/>
      <c r="AI17" s="308"/>
      <c r="AJ17" s="314"/>
      <c r="AK17" s="315"/>
      <c r="AL17" s="316"/>
      <c r="AM17" s="316"/>
      <c r="AN17" s="317"/>
      <c r="AO17" s="290"/>
      <c r="AP17" s="290"/>
      <c r="AQ17" s="291"/>
      <c r="AR17" s="292"/>
      <c r="AS17" s="302"/>
    </row>
    <row r="18" spans="1:45" s="293" customFormat="1" ht="56" x14ac:dyDescent="0.2">
      <c r="A18" s="280">
        <v>96</v>
      </c>
      <c r="B18" s="280" t="s">
        <v>732</v>
      </c>
      <c r="C18" s="280" t="s">
        <v>733</v>
      </c>
      <c r="D18" s="301"/>
      <c r="E18" s="282" t="s">
        <v>734</v>
      </c>
      <c r="F18" s="282" t="s">
        <v>735</v>
      </c>
      <c r="G18" s="280"/>
      <c r="H18" s="280"/>
      <c r="I18" s="282" t="s">
        <v>736</v>
      </c>
      <c r="J18" s="280" t="s">
        <v>737</v>
      </c>
      <c r="K18" s="280"/>
      <c r="L18" s="280"/>
      <c r="M18" s="280"/>
      <c r="N18" s="280"/>
      <c r="O18" s="313"/>
      <c r="P18" s="308"/>
      <c r="Q18" s="314"/>
      <c r="R18" s="315"/>
      <c r="S18" s="316"/>
      <c r="T18" s="317"/>
      <c r="U18" s="315"/>
      <c r="V18" s="316"/>
      <c r="W18" s="317"/>
      <c r="X18" s="313"/>
      <c r="Y18" s="308"/>
      <c r="Z18" s="308"/>
      <c r="AA18" s="318"/>
      <c r="AB18" s="313"/>
      <c r="AC18" s="308"/>
      <c r="AD18" s="314"/>
      <c r="AE18" s="315"/>
      <c r="AF18" s="316"/>
      <c r="AG18" s="317"/>
      <c r="AH18" s="313"/>
      <c r="AI18" s="308"/>
      <c r="AJ18" s="314"/>
      <c r="AK18" s="315"/>
      <c r="AL18" s="316"/>
      <c r="AM18" s="316"/>
      <c r="AN18" s="317"/>
      <c r="AO18" s="290"/>
      <c r="AP18" s="290"/>
      <c r="AQ18" s="291"/>
      <c r="AR18" s="292"/>
      <c r="AS18" s="302"/>
    </row>
    <row r="19" spans="1:45" s="293" customFormat="1" ht="42" x14ac:dyDescent="0.2">
      <c r="A19" s="280">
        <v>110</v>
      </c>
      <c r="B19" s="280" t="s">
        <v>738</v>
      </c>
      <c r="C19" s="280" t="s">
        <v>739</v>
      </c>
      <c r="D19" s="301"/>
      <c r="E19" s="282" t="s">
        <v>740</v>
      </c>
      <c r="F19" s="282" t="s">
        <v>741</v>
      </c>
      <c r="G19" s="280"/>
      <c r="H19" s="280"/>
      <c r="I19" s="282" t="s">
        <v>570</v>
      </c>
      <c r="J19" s="280" t="s">
        <v>742</v>
      </c>
      <c r="K19" s="280"/>
      <c r="L19" s="280"/>
      <c r="M19" s="280"/>
      <c r="N19" s="280"/>
      <c r="O19" s="313"/>
      <c r="P19" s="308"/>
      <c r="Q19" s="314"/>
      <c r="R19" s="315"/>
      <c r="S19" s="316"/>
      <c r="T19" s="317"/>
      <c r="U19" s="315"/>
      <c r="V19" s="316"/>
      <c r="W19" s="317"/>
      <c r="X19" s="313"/>
      <c r="Y19" s="308"/>
      <c r="Z19" s="308"/>
      <c r="AA19" s="318"/>
      <c r="AB19" s="313"/>
      <c r="AC19" s="308"/>
      <c r="AD19" s="314"/>
      <c r="AE19" s="315"/>
      <c r="AF19" s="316"/>
      <c r="AG19" s="317"/>
      <c r="AH19" s="313"/>
      <c r="AI19" s="308"/>
      <c r="AJ19" s="314"/>
      <c r="AK19" s="315"/>
      <c r="AL19" s="316"/>
      <c r="AM19" s="316"/>
      <c r="AN19" s="317"/>
      <c r="AO19" s="290"/>
      <c r="AP19" s="290"/>
      <c r="AQ19" s="291"/>
      <c r="AR19" s="292"/>
      <c r="AS19" s="302"/>
    </row>
    <row r="20" spans="1:45" s="293" customFormat="1" ht="28" x14ac:dyDescent="0.2">
      <c r="A20" s="280">
        <v>111</v>
      </c>
      <c r="B20" s="280" t="s">
        <v>743</v>
      </c>
      <c r="C20" s="280" t="s">
        <v>739</v>
      </c>
      <c r="D20" s="301"/>
      <c r="E20" s="282" t="s">
        <v>744</v>
      </c>
      <c r="F20" s="282" t="s">
        <v>745</v>
      </c>
      <c r="G20" s="280"/>
      <c r="H20" s="280"/>
      <c r="I20" s="282" t="s">
        <v>746</v>
      </c>
      <c r="J20" s="280" t="s">
        <v>742</v>
      </c>
      <c r="K20" s="280"/>
      <c r="L20" s="280"/>
      <c r="M20" s="280"/>
      <c r="N20" s="280"/>
      <c r="O20" s="313"/>
      <c r="P20" s="308"/>
      <c r="Q20" s="314"/>
      <c r="R20" s="315"/>
      <c r="S20" s="316"/>
      <c r="T20" s="317"/>
      <c r="U20" s="315"/>
      <c r="V20" s="316"/>
      <c r="W20" s="317"/>
      <c r="X20" s="313"/>
      <c r="Y20" s="308"/>
      <c r="Z20" s="308"/>
      <c r="AA20" s="318"/>
      <c r="AB20" s="313"/>
      <c r="AC20" s="308"/>
      <c r="AD20" s="314"/>
      <c r="AE20" s="315"/>
      <c r="AF20" s="316"/>
      <c r="AG20" s="317"/>
      <c r="AH20" s="313"/>
      <c r="AI20" s="308"/>
      <c r="AJ20" s="314"/>
      <c r="AK20" s="315"/>
      <c r="AL20" s="316"/>
      <c r="AM20" s="316"/>
      <c r="AN20" s="317"/>
      <c r="AO20" s="290"/>
      <c r="AP20" s="290"/>
      <c r="AQ20" s="291"/>
      <c r="AR20" s="292"/>
      <c r="AS20" s="302"/>
    </row>
    <row r="21" spans="1:45" s="293" customFormat="1" ht="28" x14ac:dyDescent="0.2">
      <c r="A21" s="280">
        <v>112</v>
      </c>
      <c r="B21" s="280" t="s">
        <v>747</v>
      </c>
      <c r="C21" s="280" t="s">
        <v>739</v>
      </c>
      <c r="D21" s="301"/>
      <c r="E21" s="282" t="s">
        <v>748</v>
      </c>
      <c r="F21" s="282" t="s">
        <v>749</v>
      </c>
      <c r="G21" s="280"/>
      <c r="H21" s="280"/>
      <c r="I21" s="282" t="s">
        <v>750</v>
      </c>
      <c r="J21" s="280" t="s">
        <v>742</v>
      </c>
      <c r="K21" s="280"/>
      <c r="L21" s="280"/>
      <c r="M21" s="280"/>
      <c r="N21" s="280"/>
      <c r="O21" s="313"/>
      <c r="P21" s="308"/>
      <c r="Q21" s="314"/>
      <c r="R21" s="315"/>
      <c r="S21" s="316"/>
      <c r="T21" s="317"/>
      <c r="U21" s="315"/>
      <c r="V21" s="316"/>
      <c r="W21" s="317"/>
      <c r="X21" s="313"/>
      <c r="Y21" s="308"/>
      <c r="Z21" s="308"/>
      <c r="AA21" s="318"/>
      <c r="AB21" s="313"/>
      <c r="AC21" s="308"/>
      <c r="AD21" s="314"/>
      <c r="AE21" s="315"/>
      <c r="AF21" s="316"/>
      <c r="AG21" s="317"/>
      <c r="AH21" s="313"/>
      <c r="AI21" s="308"/>
      <c r="AJ21" s="314"/>
      <c r="AK21" s="315"/>
      <c r="AL21" s="316"/>
      <c r="AM21" s="316"/>
      <c r="AN21" s="317"/>
      <c r="AO21" s="290"/>
      <c r="AP21" s="290"/>
      <c r="AQ21" s="291"/>
      <c r="AR21" s="292"/>
      <c r="AS21" s="302"/>
    </row>
    <row r="22" spans="1:45" s="293" customFormat="1" ht="42" x14ac:dyDescent="0.2">
      <c r="A22" s="280">
        <v>114</v>
      </c>
      <c r="B22" s="280" t="s">
        <v>751</v>
      </c>
      <c r="C22" s="280" t="s">
        <v>739</v>
      </c>
      <c r="D22" s="301"/>
      <c r="E22" s="282" t="s">
        <v>752</v>
      </c>
      <c r="F22" s="282" t="s">
        <v>753</v>
      </c>
      <c r="G22" s="280"/>
      <c r="H22" s="280"/>
      <c r="I22" s="282" t="s">
        <v>754</v>
      </c>
      <c r="J22" s="280" t="s">
        <v>742</v>
      </c>
      <c r="K22" s="280"/>
      <c r="L22" s="280"/>
      <c r="M22" s="280"/>
      <c r="N22" s="280"/>
      <c r="O22" s="313"/>
      <c r="P22" s="308"/>
      <c r="Q22" s="314"/>
      <c r="R22" s="315"/>
      <c r="S22" s="316"/>
      <c r="T22" s="317"/>
      <c r="U22" s="315"/>
      <c r="V22" s="316"/>
      <c r="W22" s="317"/>
      <c r="X22" s="313"/>
      <c r="Y22" s="308"/>
      <c r="Z22" s="308"/>
      <c r="AA22" s="318"/>
      <c r="AB22" s="313"/>
      <c r="AC22" s="308"/>
      <c r="AD22" s="314"/>
      <c r="AE22" s="315"/>
      <c r="AF22" s="316"/>
      <c r="AG22" s="317"/>
      <c r="AH22" s="313"/>
      <c r="AI22" s="308"/>
      <c r="AJ22" s="314"/>
      <c r="AK22" s="315"/>
      <c r="AL22" s="316"/>
      <c r="AM22" s="316"/>
      <c r="AN22" s="317"/>
      <c r="AO22" s="290"/>
      <c r="AP22" s="290"/>
      <c r="AQ22" s="291"/>
      <c r="AR22" s="292"/>
      <c r="AS22" s="302"/>
    </row>
    <row r="23" spans="1:45" s="293" customFormat="1" ht="28" x14ac:dyDescent="0.2">
      <c r="A23" s="280">
        <v>116</v>
      </c>
      <c r="B23" s="280" t="s">
        <v>755</v>
      </c>
      <c r="C23" s="280" t="s">
        <v>756</v>
      </c>
      <c r="D23" s="301"/>
      <c r="E23" s="282" t="s">
        <v>757</v>
      </c>
      <c r="F23" s="282" t="s">
        <v>758</v>
      </c>
      <c r="G23" s="280"/>
      <c r="H23" s="280"/>
      <c r="I23" s="282" t="s">
        <v>759</v>
      </c>
      <c r="J23" s="280" t="s">
        <v>760</v>
      </c>
      <c r="K23" s="280"/>
      <c r="L23" s="280"/>
      <c r="M23" s="280"/>
      <c r="N23" s="280"/>
      <c r="O23" s="313"/>
      <c r="P23" s="308"/>
      <c r="Q23" s="314"/>
      <c r="R23" s="315"/>
      <c r="S23" s="316"/>
      <c r="T23" s="317"/>
      <c r="U23" s="315"/>
      <c r="V23" s="316"/>
      <c r="W23" s="317"/>
      <c r="X23" s="313"/>
      <c r="Y23" s="308"/>
      <c r="Z23" s="308"/>
      <c r="AA23" s="318"/>
      <c r="AB23" s="313"/>
      <c r="AC23" s="308"/>
      <c r="AD23" s="314"/>
      <c r="AE23" s="315"/>
      <c r="AF23" s="316"/>
      <c r="AG23" s="317"/>
      <c r="AH23" s="313"/>
      <c r="AI23" s="308"/>
      <c r="AJ23" s="314"/>
      <c r="AK23" s="315"/>
      <c r="AL23" s="316"/>
      <c r="AM23" s="316"/>
      <c r="AN23" s="317"/>
      <c r="AO23" s="290"/>
      <c r="AP23" s="290"/>
      <c r="AQ23" s="291"/>
      <c r="AR23" s="292"/>
      <c r="AS23" s="302"/>
    </row>
    <row r="24" spans="1:45" s="293" customFormat="1" ht="28" x14ac:dyDescent="0.2">
      <c r="A24" s="280">
        <v>117</v>
      </c>
      <c r="B24" s="280" t="s">
        <v>761</v>
      </c>
      <c r="C24" s="280" t="s">
        <v>756</v>
      </c>
      <c r="D24" s="301"/>
      <c r="E24" s="282" t="s">
        <v>762</v>
      </c>
      <c r="F24" s="282" t="s">
        <v>763</v>
      </c>
      <c r="G24" s="280"/>
      <c r="H24" s="280"/>
      <c r="I24" s="282" t="s">
        <v>764</v>
      </c>
      <c r="J24" s="280" t="s">
        <v>760</v>
      </c>
      <c r="K24" s="280"/>
      <c r="L24" s="280"/>
      <c r="M24" s="280"/>
      <c r="N24" s="280"/>
      <c r="O24" s="313"/>
      <c r="P24" s="308"/>
      <c r="Q24" s="314"/>
      <c r="R24" s="315"/>
      <c r="S24" s="316"/>
      <c r="T24" s="317"/>
      <c r="U24" s="315"/>
      <c r="V24" s="316"/>
      <c r="W24" s="317"/>
      <c r="X24" s="313"/>
      <c r="Y24" s="308"/>
      <c r="Z24" s="308"/>
      <c r="AA24" s="318"/>
      <c r="AB24" s="313"/>
      <c r="AC24" s="308"/>
      <c r="AD24" s="314"/>
      <c r="AE24" s="315"/>
      <c r="AF24" s="316"/>
      <c r="AG24" s="317"/>
      <c r="AH24" s="313"/>
      <c r="AI24" s="308"/>
      <c r="AJ24" s="314"/>
      <c r="AK24" s="315"/>
      <c r="AL24" s="316"/>
      <c r="AM24" s="316"/>
      <c r="AN24" s="317"/>
      <c r="AO24" s="290"/>
      <c r="AP24" s="290"/>
      <c r="AQ24" s="291"/>
      <c r="AR24" s="292"/>
      <c r="AS24" s="302"/>
    </row>
    <row r="25" spans="1:45" s="293" customFormat="1" ht="42" x14ac:dyDescent="0.2">
      <c r="A25" s="280">
        <v>118</v>
      </c>
      <c r="B25" s="280" t="s">
        <v>765</v>
      </c>
      <c r="C25" s="280" t="s">
        <v>756</v>
      </c>
      <c r="D25" s="301"/>
      <c r="E25" s="282" t="s">
        <v>766</v>
      </c>
      <c r="F25" s="282" t="s">
        <v>767</v>
      </c>
      <c r="G25" s="280"/>
      <c r="H25" s="280"/>
      <c r="I25" s="282" t="s">
        <v>750</v>
      </c>
      <c r="J25" s="280" t="s">
        <v>760</v>
      </c>
      <c r="K25" s="280"/>
      <c r="L25" s="280"/>
      <c r="M25" s="280"/>
      <c r="N25" s="280"/>
      <c r="O25" s="313"/>
      <c r="P25" s="308"/>
      <c r="Q25" s="314"/>
      <c r="R25" s="315"/>
      <c r="S25" s="316"/>
      <c r="T25" s="317"/>
      <c r="U25" s="315"/>
      <c r="V25" s="316"/>
      <c r="W25" s="317"/>
      <c r="X25" s="313"/>
      <c r="Y25" s="308"/>
      <c r="Z25" s="308"/>
      <c r="AA25" s="318"/>
      <c r="AB25" s="313"/>
      <c r="AC25" s="308"/>
      <c r="AD25" s="314"/>
      <c r="AE25" s="315"/>
      <c r="AF25" s="316"/>
      <c r="AG25" s="317"/>
      <c r="AH25" s="313"/>
      <c r="AI25" s="308"/>
      <c r="AJ25" s="314"/>
      <c r="AK25" s="315"/>
      <c r="AL25" s="316"/>
      <c r="AM25" s="316"/>
      <c r="AN25" s="317"/>
      <c r="AO25" s="290"/>
      <c r="AP25" s="290"/>
      <c r="AQ25" s="291"/>
      <c r="AR25" s="292"/>
      <c r="AS25" s="302"/>
    </row>
    <row r="26" spans="1:45" s="293" customFormat="1" ht="42" x14ac:dyDescent="0.2">
      <c r="A26" s="280">
        <v>123</v>
      </c>
      <c r="B26" s="280" t="s">
        <v>768</v>
      </c>
      <c r="C26" s="280" t="s">
        <v>769</v>
      </c>
      <c r="D26" s="301"/>
      <c r="E26" s="282" t="s">
        <v>770</v>
      </c>
      <c r="F26" s="282" t="s">
        <v>771</v>
      </c>
      <c r="G26" s="280"/>
      <c r="H26" s="280"/>
      <c r="I26" s="282" t="s">
        <v>759</v>
      </c>
      <c r="J26" s="280" t="s">
        <v>737</v>
      </c>
      <c r="K26" s="280"/>
      <c r="L26" s="280"/>
      <c r="M26" s="280"/>
      <c r="N26" s="280"/>
      <c r="O26" s="313"/>
      <c r="P26" s="308"/>
      <c r="Q26" s="314"/>
      <c r="R26" s="315"/>
      <c r="S26" s="316"/>
      <c r="T26" s="317"/>
      <c r="U26" s="315"/>
      <c r="V26" s="316"/>
      <c r="W26" s="317"/>
      <c r="X26" s="313"/>
      <c r="Y26" s="308"/>
      <c r="Z26" s="308"/>
      <c r="AA26" s="318"/>
      <c r="AB26" s="313"/>
      <c r="AC26" s="308"/>
      <c r="AD26" s="314"/>
      <c r="AE26" s="315"/>
      <c r="AF26" s="316"/>
      <c r="AG26" s="317"/>
      <c r="AH26" s="313"/>
      <c r="AI26" s="308"/>
      <c r="AJ26" s="314"/>
      <c r="AK26" s="315"/>
      <c r="AL26" s="316"/>
      <c r="AM26" s="316"/>
      <c r="AN26" s="317"/>
      <c r="AO26" s="290"/>
      <c r="AP26" s="290"/>
      <c r="AQ26" s="291"/>
      <c r="AR26" s="292"/>
      <c r="AS26" s="302"/>
    </row>
    <row r="27" spans="1:45" s="293" customFormat="1" ht="14" x14ac:dyDescent="0.2">
      <c r="A27" s="280">
        <v>124</v>
      </c>
      <c r="B27" s="280" t="s">
        <v>772</v>
      </c>
      <c r="C27" s="280" t="s">
        <v>769</v>
      </c>
      <c r="D27" s="301"/>
      <c r="E27" s="282" t="s">
        <v>786</v>
      </c>
      <c r="F27" s="282" t="s">
        <v>785</v>
      </c>
      <c r="G27" s="280"/>
      <c r="H27" s="280"/>
      <c r="I27" s="282" t="s">
        <v>750</v>
      </c>
      <c r="J27" s="280" t="s">
        <v>737</v>
      </c>
      <c r="K27" s="280"/>
      <c r="L27" s="280"/>
      <c r="M27" s="280"/>
      <c r="N27" s="280"/>
      <c r="O27" s="313"/>
      <c r="P27" s="308"/>
      <c r="Q27" s="314"/>
      <c r="R27" s="315"/>
      <c r="S27" s="316"/>
      <c r="T27" s="317"/>
      <c r="U27" s="315"/>
      <c r="V27" s="316"/>
      <c r="W27" s="317"/>
      <c r="X27" s="313"/>
      <c r="Y27" s="308"/>
      <c r="Z27" s="308"/>
      <c r="AA27" s="318"/>
      <c r="AB27" s="313"/>
      <c r="AC27" s="308"/>
      <c r="AD27" s="314"/>
      <c r="AE27" s="315"/>
      <c r="AF27" s="316"/>
      <c r="AG27" s="317"/>
      <c r="AH27" s="313"/>
      <c r="AI27" s="308"/>
      <c r="AJ27" s="314"/>
      <c r="AK27" s="315"/>
      <c r="AL27" s="316"/>
      <c r="AM27" s="316"/>
      <c r="AN27" s="317"/>
      <c r="AO27" s="290"/>
      <c r="AP27" s="290"/>
      <c r="AQ27" s="291"/>
      <c r="AR27" s="292"/>
      <c r="AS27" s="302"/>
    </row>
    <row r="28" spans="1:45" s="293" customFormat="1" ht="28" x14ac:dyDescent="0.2">
      <c r="A28" s="280">
        <v>173</v>
      </c>
      <c r="B28" s="280" t="s">
        <v>773</v>
      </c>
      <c r="C28" s="280" t="s">
        <v>774</v>
      </c>
      <c r="D28" s="301"/>
      <c r="E28" s="282" t="s">
        <v>775</v>
      </c>
      <c r="F28" s="282" t="s">
        <v>776</v>
      </c>
      <c r="G28" s="280"/>
      <c r="H28" s="280"/>
      <c r="I28" s="282" t="s">
        <v>777</v>
      </c>
      <c r="J28" s="280" t="s">
        <v>778</v>
      </c>
      <c r="K28" s="280"/>
      <c r="L28" s="280"/>
      <c r="M28" s="280"/>
      <c r="N28" s="280"/>
      <c r="O28" s="313"/>
      <c r="P28" s="308"/>
      <c r="Q28" s="314"/>
      <c r="R28" s="315"/>
      <c r="S28" s="316"/>
      <c r="T28" s="317"/>
      <c r="U28" s="315"/>
      <c r="V28" s="316"/>
      <c r="W28" s="317"/>
      <c r="X28" s="313"/>
      <c r="Y28" s="308"/>
      <c r="Z28" s="308"/>
      <c r="AA28" s="318"/>
      <c r="AB28" s="313"/>
      <c r="AC28" s="308"/>
      <c r="AD28" s="314"/>
      <c r="AE28" s="315"/>
      <c r="AF28" s="316"/>
      <c r="AG28" s="317"/>
      <c r="AH28" s="313"/>
      <c r="AI28" s="308"/>
      <c r="AJ28" s="314"/>
      <c r="AK28" s="315"/>
      <c r="AL28" s="316"/>
      <c r="AM28" s="316"/>
      <c r="AN28" s="317"/>
      <c r="AO28" s="290"/>
      <c r="AP28" s="290"/>
      <c r="AQ28" s="291"/>
      <c r="AR28" s="292"/>
      <c r="AS28" s="302"/>
    </row>
    <row r="29" spans="1:45" s="293" customFormat="1" ht="28" x14ac:dyDescent="0.2">
      <c r="A29" s="280">
        <v>184</v>
      </c>
      <c r="B29" s="280" t="s">
        <v>779</v>
      </c>
      <c r="C29" s="280" t="s">
        <v>739</v>
      </c>
      <c r="D29" s="301"/>
      <c r="E29" s="282" t="s">
        <v>780</v>
      </c>
      <c r="F29" s="282" t="s">
        <v>781</v>
      </c>
      <c r="G29" s="280"/>
      <c r="H29" s="280"/>
      <c r="I29" s="282" t="s">
        <v>759</v>
      </c>
      <c r="J29" s="280" t="s">
        <v>742</v>
      </c>
      <c r="K29" s="280"/>
      <c r="L29" s="280"/>
      <c r="M29" s="280"/>
      <c r="N29" s="280"/>
      <c r="O29" s="313"/>
      <c r="P29" s="308"/>
      <c r="Q29" s="314"/>
      <c r="R29" s="315"/>
      <c r="S29" s="316"/>
      <c r="T29" s="317"/>
      <c r="U29" s="315"/>
      <c r="V29" s="316"/>
      <c r="W29" s="317"/>
      <c r="X29" s="313"/>
      <c r="Y29" s="308"/>
      <c r="Z29" s="308"/>
      <c r="AA29" s="318"/>
      <c r="AB29" s="313"/>
      <c r="AC29" s="308"/>
      <c r="AD29" s="314"/>
      <c r="AE29" s="315"/>
      <c r="AF29" s="316"/>
      <c r="AG29" s="317"/>
      <c r="AH29" s="313"/>
      <c r="AI29" s="308"/>
      <c r="AJ29" s="314"/>
      <c r="AK29" s="315"/>
      <c r="AL29" s="316"/>
      <c r="AM29" s="316"/>
      <c r="AN29" s="317"/>
      <c r="AO29" s="290"/>
      <c r="AP29" s="290"/>
      <c r="AQ29" s="291"/>
      <c r="AR29" s="292"/>
      <c r="AS29" s="302"/>
    </row>
    <row r="30" spans="1:45" s="333" customFormat="1" ht="28" x14ac:dyDescent="0.2">
      <c r="A30" s="320">
        <v>267</v>
      </c>
      <c r="B30" s="320" t="s">
        <v>782</v>
      </c>
      <c r="C30" s="320" t="s">
        <v>769</v>
      </c>
      <c r="D30" s="321"/>
      <c r="E30" s="282" t="s">
        <v>783</v>
      </c>
      <c r="F30" s="282" t="s">
        <v>784</v>
      </c>
      <c r="G30" s="320"/>
      <c r="H30" s="320"/>
      <c r="I30" s="282" t="s">
        <v>777</v>
      </c>
      <c r="J30" s="320" t="s">
        <v>737</v>
      </c>
      <c r="K30" s="320"/>
      <c r="L30" s="320"/>
      <c r="M30" s="320"/>
      <c r="N30" s="320"/>
      <c r="O30" s="322"/>
      <c r="P30" s="323"/>
      <c r="Q30" s="324"/>
      <c r="R30" s="325"/>
      <c r="S30" s="326"/>
      <c r="T30" s="327"/>
      <c r="U30" s="325"/>
      <c r="V30" s="326"/>
      <c r="W30" s="327"/>
      <c r="X30" s="322"/>
      <c r="Y30" s="323"/>
      <c r="Z30" s="323"/>
      <c r="AA30" s="328"/>
      <c r="AB30" s="322"/>
      <c r="AC30" s="323"/>
      <c r="AD30" s="324"/>
      <c r="AE30" s="325"/>
      <c r="AF30" s="326"/>
      <c r="AG30" s="327"/>
      <c r="AH30" s="322"/>
      <c r="AI30" s="323"/>
      <c r="AJ30" s="324"/>
      <c r="AK30" s="325"/>
      <c r="AL30" s="326"/>
      <c r="AM30" s="326"/>
      <c r="AN30" s="327"/>
      <c r="AO30" s="329"/>
      <c r="AP30" s="329"/>
      <c r="AQ30" s="330"/>
      <c r="AR30" s="331"/>
      <c r="AS30" s="332"/>
    </row>
    <row r="31" spans="1:45" x14ac:dyDescent="0.2">
      <c r="A31" s="27"/>
      <c r="B31" s="27"/>
      <c r="C31" s="27"/>
      <c r="D31" s="27"/>
      <c r="E31" s="27"/>
      <c r="F31" s="27"/>
      <c r="G31" s="27"/>
      <c r="H31" s="27"/>
      <c r="I31" s="27"/>
      <c r="J31" s="27"/>
      <c r="K31" s="27"/>
      <c r="L31" s="27"/>
      <c r="M31" s="27"/>
      <c r="N31" s="27"/>
      <c r="O31" s="29"/>
      <c r="P31" s="30"/>
      <c r="Q31" s="31"/>
      <c r="R31" s="29"/>
      <c r="S31" s="30"/>
      <c r="T31" s="31"/>
      <c r="U31" s="29"/>
      <c r="V31" s="30"/>
      <c r="W31" s="31"/>
      <c r="X31" s="29"/>
      <c r="Y31" s="30"/>
      <c r="Z31" s="30"/>
      <c r="AA31" s="31"/>
      <c r="AB31" s="29"/>
      <c r="AC31" s="30"/>
      <c r="AD31" s="31"/>
      <c r="AE31" s="29"/>
      <c r="AF31" s="30"/>
      <c r="AG31" s="31"/>
      <c r="AH31" s="29"/>
      <c r="AI31" s="30"/>
      <c r="AJ31" s="31"/>
      <c r="AK31" s="29"/>
      <c r="AL31" s="30"/>
      <c r="AM31" s="30"/>
      <c r="AN31" s="31"/>
      <c r="AO31" s="32"/>
      <c r="AP31" s="32"/>
      <c r="AQ31" s="33"/>
      <c r="AR31" s="26"/>
      <c r="AS31" s="26"/>
    </row>
    <row r="35" spans="1:45" ht="29" x14ac:dyDescent="0.2">
      <c r="A35" s="362" t="s">
        <v>243</v>
      </c>
      <c r="B35" s="362"/>
      <c r="C35" s="362"/>
      <c r="D35" s="362"/>
      <c r="E35" s="362"/>
      <c r="F35" s="362"/>
      <c r="G35" s="362"/>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c r="AN35" s="362"/>
      <c r="AO35" s="362"/>
      <c r="AP35" s="362"/>
      <c r="AQ35" s="362"/>
      <c r="AR35" s="362"/>
      <c r="AS35" s="362"/>
    </row>
    <row r="36" spans="1:45" ht="60" x14ac:dyDescent="0.2">
      <c r="A36" s="35" t="s">
        <v>41</v>
      </c>
      <c r="B36" s="35" t="s">
        <v>64</v>
      </c>
      <c r="C36" s="35" t="s">
        <v>43</v>
      </c>
      <c r="D36" s="35" t="s">
        <v>39</v>
      </c>
      <c r="E36" s="35" t="s">
        <v>246</v>
      </c>
      <c r="F36" s="35" t="s">
        <v>247</v>
      </c>
      <c r="G36" s="35" t="s">
        <v>248</v>
      </c>
      <c r="H36" s="34"/>
    </row>
    <row r="37" spans="1:45" s="34" customFormat="1" ht="90" x14ac:dyDescent="0.2">
      <c r="A37" s="334">
        <v>230</v>
      </c>
      <c r="B37" s="334" t="s">
        <v>788</v>
      </c>
      <c r="C37" s="334" t="s">
        <v>789</v>
      </c>
      <c r="D37" s="334" t="s">
        <v>790</v>
      </c>
      <c r="E37" s="334" t="s">
        <v>791</v>
      </c>
      <c r="F37" s="334" t="s">
        <v>268</v>
      </c>
      <c r="G37" s="334" t="s">
        <v>268</v>
      </c>
    </row>
    <row r="38" spans="1:45" x14ac:dyDescent="0.2">
      <c r="A38" s="17"/>
      <c r="B38" s="17"/>
      <c r="C38" s="17"/>
      <c r="D38" s="17"/>
      <c r="E38" s="17"/>
      <c r="F38" s="17"/>
      <c r="G38" s="17"/>
    </row>
    <row r="39" spans="1:45" x14ac:dyDescent="0.2">
      <c r="A39" s="17"/>
      <c r="B39" s="17"/>
      <c r="C39" s="17"/>
      <c r="D39" s="17"/>
      <c r="E39" s="17"/>
      <c r="F39" s="17"/>
      <c r="G39" s="17"/>
    </row>
    <row r="40" spans="1:45" x14ac:dyDescent="0.2">
      <c r="A40" s="17"/>
      <c r="B40" s="17"/>
      <c r="C40" s="17"/>
      <c r="D40" s="17"/>
      <c r="E40" s="17"/>
      <c r="F40" s="17"/>
      <c r="G40" s="17"/>
    </row>
    <row r="41" spans="1:45" x14ac:dyDescent="0.2">
      <c r="A41" s="17"/>
      <c r="B41" s="17"/>
      <c r="C41" s="17"/>
      <c r="D41" s="17"/>
      <c r="E41" s="17"/>
      <c r="F41" s="17"/>
      <c r="G41" s="17"/>
    </row>
    <row r="42" spans="1:45" x14ac:dyDescent="0.2">
      <c r="A42" s="17"/>
      <c r="B42" s="17"/>
      <c r="C42" s="17"/>
      <c r="D42" s="17"/>
      <c r="E42" s="17"/>
      <c r="F42" s="17"/>
      <c r="G42" s="17"/>
    </row>
    <row r="43" spans="1:45" x14ac:dyDescent="0.2">
      <c r="A43" s="17"/>
      <c r="B43" s="17"/>
      <c r="C43" s="17"/>
      <c r="D43" s="17"/>
      <c r="E43" s="17"/>
      <c r="F43" s="17"/>
      <c r="G43" s="17"/>
    </row>
    <row r="44" spans="1:45" x14ac:dyDescent="0.2">
      <c r="A44" s="17"/>
      <c r="B44" s="17"/>
      <c r="C44" s="17"/>
      <c r="D44" s="17"/>
      <c r="E44" s="17"/>
      <c r="F44" s="17"/>
      <c r="G44" s="17"/>
    </row>
    <row r="45" spans="1:45" x14ac:dyDescent="0.2">
      <c r="A45" s="17"/>
      <c r="B45" s="17"/>
      <c r="C45" s="17"/>
      <c r="D45" s="17"/>
      <c r="E45" s="17"/>
      <c r="F45" s="17"/>
      <c r="G45" s="17"/>
    </row>
    <row r="49" spans="1:45" ht="29" x14ac:dyDescent="0.2">
      <c r="A49" s="363" t="s">
        <v>242</v>
      </c>
      <c r="B49" s="363"/>
      <c r="C49" s="363"/>
      <c r="D49" s="363"/>
      <c r="E49" s="363"/>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row>
    <row r="50" spans="1:45" ht="60" x14ac:dyDescent="0.2">
      <c r="A50" s="35" t="s">
        <v>41</v>
      </c>
      <c r="B50" s="35" t="s">
        <v>64</v>
      </c>
      <c r="C50" s="35" t="s">
        <v>43</v>
      </c>
      <c r="D50" s="35" t="s">
        <v>39</v>
      </c>
      <c r="E50" s="35" t="s">
        <v>246</v>
      </c>
      <c r="F50" s="35" t="s">
        <v>247</v>
      </c>
      <c r="G50" s="35" t="s">
        <v>248</v>
      </c>
    </row>
    <row r="51" spans="1:45" ht="315" x14ac:dyDescent="0.2">
      <c r="A51" s="17">
        <v>249</v>
      </c>
      <c r="B51" s="17" t="s">
        <v>792</v>
      </c>
      <c r="C51" s="334" t="s">
        <v>793</v>
      </c>
      <c r="D51" s="334" t="s">
        <v>794</v>
      </c>
      <c r="E51" s="334" t="s">
        <v>795</v>
      </c>
      <c r="F51" s="17"/>
      <c r="G51" s="17"/>
    </row>
    <row r="52" spans="1:45" x14ac:dyDescent="0.2">
      <c r="A52" s="17"/>
      <c r="B52" s="17"/>
      <c r="C52" s="17"/>
      <c r="D52" s="17"/>
      <c r="E52" s="17"/>
      <c r="F52" s="17"/>
      <c r="G52" s="17"/>
    </row>
    <row r="53" spans="1:45" x14ac:dyDescent="0.2">
      <c r="A53" s="17"/>
      <c r="B53" s="17"/>
      <c r="C53" s="17"/>
      <c r="D53" s="17"/>
      <c r="E53" s="17"/>
      <c r="F53" s="17"/>
      <c r="G53" s="17"/>
    </row>
    <row r="54" spans="1:45" x14ac:dyDescent="0.2">
      <c r="A54" s="17"/>
      <c r="B54" s="17"/>
      <c r="C54" s="17"/>
      <c r="D54" s="17"/>
      <c r="E54" s="17"/>
      <c r="F54" s="17"/>
      <c r="G54" s="17"/>
    </row>
    <row r="55" spans="1:45" x14ac:dyDescent="0.2">
      <c r="A55" s="17"/>
      <c r="B55" s="17"/>
      <c r="C55" s="17"/>
      <c r="D55" s="17"/>
      <c r="E55" s="17"/>
      <c r="F55" s="17"/>
      <c r="G55" s="17"/>
    </row>
    <row r="56" spans="1:45" x14ac:dyDescent="0.2">
      <c r="A56" s="17"/>
      <c r="B56" s="17"/>
      <c r="C56" s="17"/>
      <c r="D56" s="17"/>
      <c r="E56" s="17"/>
      <c r="F56" s="17"/>
      <c r="G56" s="17"/>
    </row>
    <row r="57" spans="1:45" x14ac:dyDescent="0.2">
      <c r="A57" s="17"/>
      <c r="B57" s="17"/>
      <c r="C57" s="17"/>
      <c r="D57" s="17"/>
      <c r="E57" s="17"/>
      <c r="F57" s="17"/>
      <c r="G57" s="17"/>
    </row>
    <row r="58" spans="1:45" x14ac:dyDescent="0.2">
      <c r="A58" s="17"/>
      <c r="B58" s="17"/>
      <c r="C58" s="17"/>
      <c r="D58" s="17"/>
      <c r="E58" s="17"/>
      <c r="F58" s="17"/>
      <c r="G58" s="17"/>
    </row>
    <row r="59" spans="1:45" x14ac:dyDescent="0.2">
      <c r="A59" s="17"/>
      <c r="B59" s="17"/>
      <c r="C59" s="17"/>
      <c r="D59" s="17"/>
      <c r="E59" s="17"/>
      <c r="F59" s="17"/>
      <c r="G59" s="17"/>
    </row>
  </sheetData>
  <mergeCells count="28">
    <mergeCell ref="A1:AS1"/>
    <mergeCell ref="U2:W2"/>
    <mergeCell ref="R2:T2"/>
    <mergeCell ref="AB2:AD2"/>
    <mergeCell ref="AE2:AG2"/>
    <mergeCell ref="AH2:AJ2"/>
    <mergeCell ref="AK2:AN2"/>
    <mergeCell ref="AO2:AO3"/>
    <mergeCell ref="J2:J3"/>
    <mergeCell ref="K2:K3"/>
    <mergeCell ref="L2:L3"/>
    <mergeCell ref="M2:M3"/>
    <mergeCell ref="N2:N3"/>
    <mergeCell ref="O2:Q2"/>
    <mergeCell ref="A2:A3"/>
    <mergeCell ref="B2:B3"/>
    <mergeCell ref="A35:AS35"/>
    <mergeCell ref="A49:AS49"/>
    <mergeCell ref="AP2:AP3"/>
    <mergeCell ref="AQ2:AQ3"/>
    <mergeCell ref="AR2:AR3"/>
    <mergeCell ref="AS2:AS3"/>
    <mergeCell ref="C2:C3"/>
    <mergeCell ref="D2:D3"/>
    <mergeCell ref="E2:F2"/>
    <mergeCell ref="G2:H2"/>
    <mergeCell ref="I2:I3"/>
    <mergeCell ref="X2:AA2"/>
  </mergeCells>
  <pageMargins left="0.25" right="0.25" top="0.75" bottom="0.75" header="0.3" footer="0.3"/>
  <pageSetup paperSize="8" scale="34"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G80"/>
  <sheetViews>
    <sheetView workbookViewId="0">
      <pane xSplit="3" ySplit="3" topLeftCell="O31" activePane="bottomRight" state="frozen"/>
      <selection pane="topRight" activeCell="D1" sqref="D1"/>
      <selection pane="bottomLeft" activeCell="A4" sqref="A4"/>
      <selection pane="bottomRight" activeCell="P79" sqref="P79"/>
    </sheetView>
  </sheetViews>
  <sheetFormatPr baseColWidth="10" defaultRowHeight="15" x14ac:dyDescent="0.2"/>
  <cols>
    <col min="1" max="1" width="35.1640625" style="18" bestFit="1" customWidth="1"/>
    <col min="2" max="2" width="10.83203125" style="18"/>
    <col min="3" max="3" width="34.5" style="18" customWidth="1"/>
    <col min="4" max="24" width="10.83203125" style="18"/>
    <col min="25" max="25" width="11.83203125" style="18" customWidth="1"/>
    <col min="26" max="26" width="10.1640625" style="18" customWidth="1"/>
    <col min="27" max="27" width="10.33203125" style="18" customWidth="1"/>
    <col min="28" max="16384" width="10.83203125" style="18"/>
  </cols>
  <sheetData>
    <row r="1" spans="1:59" ht="15" customHeight="1" x14ac:dyDescent="0.2">
      <c r="A1" s="421" t="s">
        <v>66</v>
      </c>
      <c r="B1" s="421"/>
      <c r="C1" s="421"/>
      <c r="D1" s="386" t="s">
        <v>393</v>
      </c>
      <c r="E1" s="386"/>
      <c r="F1" s="386"/>
      <c r="G1" s="386"/>
      <c r="H1" s="386" t="s">
        <v>394</v>
      </c>
      <c r="I1" s="386"/>
      <c r="J1" s="386"/>
      <c r="K1" s="386"/>
      <c r="L1" s="386" t="s">
        <v>395</v>
      </c>
      <c r="M1" s="386"/>
      <c r="N1" s="386"/>
      <c r="O1" s="386"/>
      <c r="P1" s="386" t="s">
        <v>724</v>
      </c>
      <c r="Q1" s="386"/>
      <c r="R1" s="386"/>
      <c r="S1" s="386"/>
      <c r="T1" s="386" t="s">
        <v>396</v>
      </c>
      <c r="U1" s="386"/>
      <c r="V1" s="386"/>
      <c r="W1" s="386"/>
      <c r="X1" s="386" t="s">
        <v>725</v>
      </c>
      <c r="Y1" s="386"/>
      <c r="Z1" s="386"/>
      <c r="AA1" s="386"/>
      <c r="AB1" s="386" t="s">
        <v>726</v>
      </c>
      <c r="AC1" s="386"/>
      <c r="AD1" s="386"/>
      <c r="AE1" s="386"/>
      <c r="AF1" s="386" t="s">
        <v>727</v>
      </c>
      <c r="AG1" s="386"/>
      <c r="AH1" s="386"/>
      <c r="AI1" s="386"/>
      <c r="AJ1" s="386" t="s">
        <v>728</v>
      </c>
      <c r="AK1" s="386"/>
      <c r="AL1" s="386"/>
      <c r="AM1" s="386"/>
      <c r="AN1" s="386" t="s">
        <v>729</v>
      </c>
      <c r="AO1" s="386"/>
      <c r="AP1" s="386"/>
      <c r="AQ1" s="386"/>
      <c r="AR1" s="386" t="s">
        <v>730</v>
      </c>
      <c r="AS1" s="386"/>
      <c r="AT1" s="386"/>
      <c r="AU1" s="386"/>
      <c r="AV1" s="386" t="s">
        <v>723</v>
      </c>
      <c r="AW1" s="386"/>
      <c r="AX1" s="386"/>
      <c r="AY1" s="386"/>
      <c r="AZ1" s="386" t="s">
        <v>722</v>
      </c>
      <c r="BA1" s="386"/>
      <c r="BB1" s="386"/>
      <c r="BC1" s="386"/>
      <c r="BD1" s="419" t="s">
        <v>67</v>
      </c>
      <c r="BE1" s="419"/>
      <c r="BF1" s="419"/>
      <c r="BG1" s="419"/>
    </row>
    <row r="2" spans="1:59" ht="32.25" customHeight="1" x14ac:dyDescent="0.2">
      <c r="A2" s="420" t="s">
        <v>68</v>
      </c>
      <c r="B2" s="420" t="s">
        <v>69</v>
      </c>
      <c r="C2" s="420" t="s">
        <v>70</v>
      </c>
      <c r="D2" s="385" t="s">
        <v>71</v>
      </c>
      <c r="E2" s="385"/>
      <c r="F2" s="385" t="s">
        <v>72</v>
      </c>
      <c r="G2" s="385"/>
      <c r="H2" s="385" t="s">
        <v>71</v>
      </c>
      <c r="I2" s="385"/>
      <c r="J2" s="385" t="s">
        <v>72</v>
      </c>
      <c r="K2" s="385"/>
      <c r="L2" s="385" t="s">
        <v>71</v>
      </c>
      <c r="M2" s="385"/>
      <c r="N2" s="385" t="s">
        <v>72</v>
      </c>
      <c r="O2" s="385"/>
      <c r="P2" s="385" t="s">
        <v>71</v>
      </c>
      <c r="Q2" s="385"/>
      <c r="R2" s="385" t="s">
        <v>72</v>
      </c>
      <c r="S2" s="385"/>
      <c r="T2" s="385" t="s">
        <v>71</v>
      </c>
      <c r="U2" s="385"/>
      <c r="V2" s="385" t="s">
        <v>72</v>
      </c>
      <c r="W2" s="385"/>
      <c r="X2" s="418" t="s">
        <v>71</v>
      </c>
      <c r="Y2" s="418"/>
      <c r="Z2" s="418" t="s">
        <v>72</v>
      </c>
      <c r="AA2" s="418"/>
      <c r="AB2" s="385" t="s">
        <v>71</v>
      </c>
      <c r="AC2" s="385"/>
      <c r="AD2" s="385" t="s">
        <v>72</v>
      </c>
      <c r="AE2" s="385"/>
      <c r="AF2" s="385" t="s">
        <v>71</v>
      </c>
      <c r="AG2" s="385"/>
      <c r="AH2" s="385" t="s">
        <v>72</v>
      </c>
      <c r="AI2" s="385"/>
      <c r="AJ2" s="385" t="s">
        <v>71</v>
      </c>
      <c r="AK2" s="385"/>
      <c r="AL2" s="385" t="s">
        <v>72</v>
      </c>
      <c r="AM2" s="385"/>
      <c r="AN2" s="385" t="s">
        <v>71</v>
      </c>
      <c r="AO2" s="385"/>
      <c r="AP2" s="385" t="s">
        <v>72</v>
      </c>
      <c r="AQ2" s="385"/>
      <c r="AR2" s="385" t="s">
        <v>71</v>
      </c>
      <c r="AS2" s="385"/>
      <c r="AT2" s="385" t="s">
        <v>72</v>
      </c>
      <c r="AU2" s="385"/>
      <c r="AV2" s="385" t="s">
        <v>71</v>
      </c>
      <c r="AW2" s="385"/>
      <c r="AX2" s="385" t="s">
        <v>72</v>
      </c>
      <c r="AY2" s="385"/>
      <c r="AZ2" s="385" t="s">
        <v>71</v>
      </c>
      <c r="BA2" s="385"/>
      <c r="BB2" s="385" t="s">
        <v>72</v>
      </c>
      <c r="BC2" s="385"/>
      <c r="BD2" s="385" t="s">
        <v>71</v>
      </c>
      <c r="BE2" s="385"/>
      <c r="BF2" s="385" t="s">
        <v>72</v>
      </c>
      <c r="BG2" s="385"/>
    </row>
    <row r="3" spans="1:59" ht="45" x14ac:dyDescent="0.2">
      <c r="A3" s="420"/>
      <c r="B3" s="420"/>
      <c r="C3" s="420"/>
      <c r="D3" s="233" t="s">
        <v>73</v>
      </c>
      <c r="E3" s="233" t="s">
        <v>74</v>
      </c>
      <c r="F3" s="233" t="s">
        <v>73</v>
      </c>
      <c r="G3" s="233" t="s">
        <v>74</v>
      </c>
      <c r="H3" s="233" t="s">
        <v>73</v>
      </c>
      <c r="I3" s="233" t="s">
        <v>74</v>
      </c>
      <c r="J3" s="233" t="s">
        <v>73</v>
      </c>
      <c r="K3" s="233" t="s">
        <v>74</v>
      </c>
      <c r="L3" s="233" t="s">
        <v>73</v>
      </c>
      <c r="M3" s="233" t="s">
        <v>74</v>
      </c>
      <c r="N3" s="233" t="s">
        <v>73</v>
      </c>
      <c r="O3" s="233" t="s">
        <v>74</v>
      </c>
      <c r="P3" s="233" t="s">
        <v>73</v>
      </c>
      <c r="Q3" s="233" t="s">
        <v>74</v>
      </c>
      <c r="R3" s="233" t="s">
        <v>73</v>
      </c>
      <c r="S3" s="233" t="s">
        <v>74</v>
      </c>
      <c r="T3" s="233" t="s">
        <v>73</v>
      </c>
      <c r="U3" s="233" t="s">
        <v>74</v>
      </c>
      <c r="V3" s="233" t="s">
        <v>73</v>
      </c>
      <c r="W3" s="233" t="s">
        <v>74</v>
      </c>
      <c r="X3" s="220" t="s">
        <v>73</v>
      </c>
      <c r="Y3" s="220" t="s">
        <v>74</v>
      </c>
      <c r="Z3" s="220" t="s">
        <v>73</v>
      </c>
      <c r="AA3" s="220" t="s">
        <v>74</v>
      </c>
      <c r="AB3" s="238" t="s">
        <v>73</v>
      </c>
      <c r="AC3" s="238" t="s">
        <v>74</v>
      </c>
      <c r="AD3" s="238" t="s">
        <v>73</v>
      </c>
      <c r="AE3" s="238" t="s">
        <v>74</v>
      </c>
      <c r="AF3" s="238" t="s">
        <v>73</v>
      </c>
      <c r="AG3" s="238" t="s">
        <v>74</v>
      </c>
      <c r="AH3" s="238" t="s">
        <v>73</v>
      </c>
      <c r="AI3" s="238" t="s">
        <v>74</v>
      </c>
      <c r="AJ3" s="238" t="s">
        <v>73</v>
      </c>
      <c r="AK3" s="238" t="s">
        <v>74</v>
      </c>
      <c r="AL3" s="238" t="s">
        <v>73</v>
      </c>
      <c r="AM3" s="238" t="s">
        <v>74</v>
      </c>
      <c r="AN3" s="238" t="s">
        <v>73</v>
      </c>
      <c r="AO3" s="238" t="s">
        <v>74</v>
      </c>
      <c r="AP3" s="238" t="s">
        <v>73</v>
      </c>
      <c r="AQ3" s="238" t="s">
        <v>74</v>
      </c>
      <c r="AR3" s="219" t="s">
        <v>73</v>
      </c>
      <c r="AS3" s="219" t="s">
        <v>74</v>
      </c>
      <c r="AT3" s="219" t="s">
        <v>73</v>
      </c>
      <c r="AU3" s="219" t="s">
        <v>74</v>
      </c>
      <c r="AV3" s="219" t="s">
        <v>73</v>
      </c>
      <c r="AW3" s="219" t="s">
        <v>74</v>
      </c>
      <c r="AX3" s="219" t="s">
        <v>73</v>
      </c>
      <c r="AY3" s="219" t="s">
        <v>74</v>
      </c>
      <c r="AZ3" s="219" t="s">
        <v>73</v>
      </c>
      <c r="BA3" s="219" t="s">
        <v>74</v>
      </c>
      <c r="BB3" s="219" t="s">
        <v>73</v>
      </c>
      <c r="BC3" s="219" t="s">
        <v>74</v>
      </c>
      <c r="BD3" s="220" t="s">
        <v>73</v>
      </c>
      <c r="BE3" s="220" t="s">
        <v>74</v>
      </c>
      <c r="BF3" s="219" t="s">
        <v>73</v>
      </c>
      <c r="BG3" s="219" t="s">
        <v>74</v>
      </c>
    </row>
    <row r="4" spans="1:59" x14ac:dyDescent="0.2">
      <c r="A4" s="412" t="s">
        <v>75</v>
      </c>
      <c r="B4" s="86" t="s">
        <v>76</v>
      </c>
      <c r="C4" s="87" t="s">
        <v>77</v>
      </c>
      <c r="D4" s="88"/>
      <c r="E4" s="89"/>
      <c r="F4" s="89"/>
      <c r="G4" s="90"/>
      <c r="H4" s="88"/>
      <c r="I4" s="89"/>
      <c r="J4" s="89"/>
      <c r="K4" s="90"/>
      <c r="L4" s="88"/>
      <c r="M4" s="89"/>
      <c r="N4" s="89"/>
      <c r="O4" s="90"/>
      <c r="P4" s="88">
        <v>3</v>
      </c>
      <c r="Q4" s="89">
        <v>2</v>
      </c>
      <c r="R4" s="89">
        <v>5</v>
      </c>
      <c r="S4" s="90">
        <v>4</v>
      </c>
      <c r="T4" s="88"/>
      <c r="U4" s="89"/>
      <c r="V4" s="89"/>
      <c r="W4" s="90"/>
      <c r="X4" s="88">
        <v>1</v>
      </c>
      <c r="Y4" s="89">
        <v>1</v>
      </c>
      <c r="Z4" s="89">
        <v>1</v>
      </c>
      <c r="AA4" s="90">
        <v>1</v>
      </c>
      <c r="AB4" s="88"/>
      <c r="AC4" s="89"/>
      <c r="AD4" s="89"/>
      <c r="AE4" s="90"/>
      <c r="AF4" s="88"/>
      <c r="AG4" s="89"/>
      <c r="AH4" s="89"/>
      <c r="AI4" s="90"/>
      <c r="AJ4" s="88"/>
      <c r="AK4" s="89"/>
      <c r="AL4" s="89"/>
      <c r="AM4" s="90"/>
      <c r="AN4" s="88"/>
      <c r="AO4" s="89"/>
      <c r="AP4" s="89"/>
      <c r="AQ4" s="90"/>
      <c r="AR4" s="88">
        <v>1</v>
      </c>
      <c r="AS4" s="89">
        <v>1</v>
      </c>
      <c r="AT4" s="89">
        <v>1</v>
      </c>
      <c r="AU4" s="90">
        <v>1</v>
      </c>
      <c r="AV4" s="88"/>
      <c r="AW4" s="89"/>
      <c r="AX4" s="89"/>
      <c r="AY4" s="90"/>
      <c r="AZ4" s="88"/>
      <c r="BA4" s="89"/>
      <c r="BB4" s="89"/>
      <c r="BC4" s="90"/>
      <c r="BD4" s="91">
        <f>SUM(D4,H4,L4,P4,T4,X4,AB4,AF4,AJ4,AN4,AR4,AV4,AZ4)</f>
        <v>5</v>
      </c>
      <c r="BE4" s="92">
        <f t="shared" ref="BE4:BG19" si="0">SUM(E4,I4,M4,Q4,U4,Y4,AC4,AG4,AK4,AO4,AS4,AW4,BA4)</f>
        <v>4</v>
      </c>
      <c r="BF4" s="92">
        <f t="shared" si="0"/>
        <v>7</v>
      </c>
      <c r="BG4" s="93">
        <f t="shared" si="0"/>
        <v>6</v>
      </c>
    </row>
    <row r="5" spans="1:59" ht="45" x14ac:dyDescent="0.2">
      <c r="A5" s="394"/>
      <c r="B5" s="36" t="s">
        <v>78</v>
      </c>
      <c r="C5" s="85" t="s">
        <v>79</v>
      </c>
      <c r="D5" s="38">
        <v>4</v>
      </c>
      <c r="E5" s="39">
        <v>4</v>
      </c>
      <c r="F5" s="39">
        <v>5</v>
      </c>
      <c r="G5" s="40">
        <v>5</v>
      </c>
      <c r="H5" s="38"/>
      <c r="I5" s="39"/>
      <c r="J5" s="39"/>
      <c r="K5" s="40"/>
      <c r="L5" s="38"/>
      <c r="M5" s="39"/>
      <c r="N5" s="39"/>
      <c r="O5" s="40"/>
      <c r="P5" s="38">
        <v>26</v>
      </c>
      <c r="Q5" s="39">
        <v>14</v>
      </c>
      <c r="R5" s="39">
        <f>17+26</f>
        <v>43</v>
      </c>
      <c r="S5" s="40">
        <f>9+13</f>
        <v>22</v>
      </c>
      <c r="T5" s="38"/>
      <c r="U5" s="39"/>
      <c r="V5" s="39"/>
      <c r="W5" s="40"/>
      <c r="X5" s="38" t="s">
        <v>582</v>
      </c>
      <c r="Y5" s="39" t="s">
        <v>582</v>
      </c>
      <c r="Z5" s="39" t="s">
        <v>583</v>
      </c>
      <c r="AA5" s="40" t="s">
        <v>584</v>
      </c>
      <c r="AB5" s="38">
        <v>1</v>
      </c>
      <c r="AC5" s="39">
        <v>1</v>
      </c>
      <c r="AD5" s="39">
        <v>1</v>
      </c>
      <c r="AE5" s="40">
        <v>1</v>
      </c>
      <c r="AF5" s="38"/>
      <c r="AG5" s="39"/>
      <c r="AH5" s="39"/>
      <c r="AI5" s="40"/>
      <c r="AJ5" s="38"/>
      <c r="AK5" s="39"/>
      <c r="AL5" s="39"/>
      <c r="AM5" s="40"/>
      <c r="AN5" s="38"/>
      <c r="AO5" s="39"/>
      <c r="AP5" s="39"/>
      <c r="AQ5" s="40"/>
      <c r="AR5" s="38">
        <v>2</v>
      </c>
      <c r="AS5" s="39">
        <v>2</v>
      </c>
      <c r="AT5" s="39">
        <v>2</v>
      </c>
      <c r="AU5" s="40">
        <v>2</v>
      </c>
      <c r="AV5" s="38"/>
      <c r="AW5" s="39"/>
      <c r="AX5" s="39"/>
      <c r="AY5" s="40"/>
      <c r="AZ5" s="38">
        <v>1</v>
      </c>
      <c r="BA5" s="39">
        <v>1</v>
      </c>
      <c r="BB5" s="39">
        <v>3</v>
      </c>
      <c r="BC5" s="40">
        <v>3</v>
      </c>
      <c r="BD5" s="91">
        <f t="shared" ref="BD5:BD68" si="1">SUM(D5,H5,L5,P5,T5,X5,AB5,AF5,AJ5,AN5,AR5,AV5,AZ5)</f>
        <v>34</v>
      </c>
      <c r="BE5" s="91">
        <f t="shared" si="0"/>
        <v>22</v>
      </c>
      <c r="BF5" s="91">
        <f t="shared" si="0"/>
        <v>54</v>
      </c>
      <c r="BG5" s="91">
        <f t="shared" si="0"/>
        <v>33</v>
      </c>
    </row>
    <row r="6" spans="1:59" x14ac:dyDescent="0.2">
      <c r="A6" s="394"/>
      <c r="B6" s="36" t="s">
        <v>80</v>
      </c>
      <c r="C6" s="37" t="s">
        <v>81</v>
      </c>
      <c r="D6" s="38"/>
      <c r="E6" s="39"/>
      <c r="F6" s="39"/>
      <c r="G6" s="40"/>
      <c r="H6" s="38"/>
      <c r="I6" s="39"/>
      <c r="J6" s="39"/>
      <c r="K6" s="40"/>
      <c r="L6" s="38"/>
      <c r="M6" s="39"/>
      <c r="N6" s="39"/>
      <c r="O6" s="40"/>
      <c r="P6" s="38">
        <v>2</v>
      </c>
      <c r="Q6" s="39">
        <v>2</v>
      </c>
      <c r="R6" s="39">
        <v>4</v>
      </c>
      <c r="S6" s="40">
        <v>3</v>
      </c>
      <c r="T6" s="38"/>
      <c r="U6" s="39"/>
      <c r="V6" s="39"/>
      <c r="W6" s="40"/>
      <c r="X6" s="38">
        <v>2</v>
      </c>
      <c r="Y6" s="39">
        <v>2</v>
      </c>
      <c r="Z6" s="39">
        <v>5</v>
      </c>
      <c r="AA6" s="40">
        <v>4</v>
      </c>
      <c r="AB6" s="38"/>
      <c r="AC6" s="39"/>
      <c r="AD6" s="39"/>
      <c r="AE6" s="40"/>
      <c r="AF6" s="38"/>
      <c r="AG6" s="39"/>
      <c r="AH6" s="39"/>
      <c r="AI6" s="40"/>
      <c r="AJ6" s="38"/>
      <c r="AK6" s="39"/>
      <c r="AL6" s="39"/>
      <c r="AM6" s="40"/>
      <c r="AN6" s="38"/>
      <c r="AO6" s="39"/>
      <c r="AP6" s="39"/>
      <c r="AQ6" s="40"/>
      <c r="AR6" s="38"/>
      <c r="AS6" s="39"/>
      <c r="AT6" s="39"/>
      <c r="AU6" s="40"/>
      <c r="AV6" s="38"/>
      <c r="AW6" s="39"/>
      <c r="AX6" s="39"/>
      <c r="AY6" s="40"/>
      <c r="AZ6" s="38"/>
      <c r="BA6" s="39"/>
      <c r="BB6" s="39"/>
      <c r="BC6" s="40"/>
      <c r="BD6" s="91">
        <f t="shared" si="1"/>
        <v>4</v>
      </c>
      <c r="BE6" s="91">
        <f t="shared" si="0"/>
        <v>4</v>
      </c>
      <c r="BF6" s="91">
        <f t="shared" si="0"/>
        <v>9</v>
      </c>
      <c r="BG6" s="91">
        <f t="shared" si="0"/>
        <v>7</v>
      </c>
    </row>
    <row r="7" spans="1:59" ht="60" x14ac:dyDescent="0.2">
      <c r="A7" s="394"/>
      <c r="B7" s="36" t="s">
        <v>82</v>
      </c>
      <c r="C7" s="37" t="s">
        <v>83</v>
      </c>
      <c r="D7" s="38">
        <v>0</v>
      </c>
      <c r="E7" s="39">
        <v>0</v>
      </c>
      <c r="F7" s="39">
        <v>1</v>
      </c>
      <c r="G7" s="40">
        <v>1</v>
      </c>
      <c r="H7" s="38"/>
      <c r="I7" s="39"/>
      <c r="J7" s="39"/>
      <c r="K7" s="40"/>
      <c r="L7" s="38">
        <v>1</v>
      </c>
      <c r="M7" s="39">
        <v>1</v>
      </c>
      <c r="N7" s="39">
        <v>1</v>
      </c>
      <c r="O7" s="40">
        <v>1</v>
      </c>
      <c r="P7" s="38">
        <f>25+5+1</f>
        <v>31</v>
      </c>
      <c r="Q7" s="39">
        <f>13+2+1</f>
        <v>16</v>
      </c>
      <c r="R7" s="39">
        <v>51</v>
      </c>
      <c r="S7" s="40">
        <v>23</v>
      </c>
      <c r="T7" s="38"/>
      <c r="U7" s="39"/>
      <c r="V7" s="39"/>
      <c r="W7" s="40"/>
      <c r="X7" s="38" t="s">
        <v>585</v>
      </c>
      <c r="Y7" s="39" t="s">
        <v>586</v>
      </c>
      <c r="Z7" s="39" t="s">
        <v>585</v>
      </c>
      <c r="AA7" s="40" t="s">
        <v>586</v>
      </c>
      <c r="AB7" s="38"/>
      <c r="AC7" s="39"/>
      <c r="AD7" s="39"/>
      <c r="AE7" s="40"/>
      <c r="AF7" s="38"/>
      <c r="AG7" s="39"/>
      <c r="AH7" s="39"/>
      <c r="AI7" s="40"/>
      <c r="AJ7" s="38"/>
      <c r="AK7" s="39"/>
      <c r="AL7" s="39"/>
      <c r="AM7" s="40"/>
      <c r="AN7" s="38"/>
      <c r="AO7" s="39"/>
      <c r="AP7" s="39"/>
      <c r="AQ7" s="40"/>
      <c r="AR7" s="38">
        <v>1</v>
      </c>
      <c r="AS7" s="39">
        <v>1</v>
      </c>
      <c r="AT7" s="39">
        <v>1</v>
      </c>
      <c r="AU7" s="40">
        <v>1</v>
      </c>
      <c r="AV7" s="38"/>
      <c r="AW7" s="39"/>
      <c r="AX7" s="39"/>
      <c r="AY7" s="40"/>
      <c r="AZ7" s="38"/>
      <c r="BA7" s="39"/>
      <c r="BB7" s="39"/>
      <c r="BC7" s="40"/>
      <c r="BD7" s="91">
        <f t="shared" si="1"/>
        <v>33</v>
      </c>
      <c r="BE7" s="91">
        <f t="shared" si="0"/>
        <v>18</v>
      </c>
      <c r="BF7" s="91">
        <f t="shared" si="0"/>
        <v>54</v>
      </c>
      <c r="BG7" s="91">
        <f t="shared" si="0"/>
        <v>26</v>
      </c>
    </row>
    <row r="8" spans="1:59" ht="60" x14ac:dyDescent="0.2">
      <c r="A8" s="394"/>
      <c r="B8" s="36" t="s">
        <v>84</v>
      </c>
      <c r="C8" s="37" t="s">
        <v>85</v>
      </c>
      <c r="D8" s="38"/>
      <c r="E8" s="39"/>
      <c r="F8" s="39"/>
      <c r="G8" s="40"/>
      <c r="H8" s="38"/>
      <c r="I8" s="39"/>
      <c r="J8" s="39"/>
      <c r="K8" s="40"/>
      <c r="L8" s="38"/>
      <c r="M8" s="39"/>
      <c r="N8" s="39"/>
      <c r="O8" s="40"/>
      <c r="P8" s="38">
        <v>7</v>
      </c>
      <c r="Q8" s="39">
        <v>5</v>
      </c>
      <c r="R8" s="39">
        <v>9</v>
      </c>
      <c r="S8" s="40">
        <v>7</v>
      </c>
      <c r="T8" s="38"/>
      <c r="U8" s="39"/>
      <c r="V8" s="39"/>
      <c r="W8" s="40"/>
      <c r="X8" s="38">
        <v>2</v>
      </c>
      <c r="Y8" s="39">
        <v>2</v>
      </c>
      <c r="Z8" s="39">
        <v>2</v>
      </c>
      <c r="AA8" s="40">
        <v>2</v>
      </c>
      <c r="AB8" s="38"/>
      <c r="AC8" s="39"/>
      <c r="AD8" s="39"/>
      <c r="AE8" s="40"/>
      <c r="AF8" s="38"/>
      <c r="AG8" s="39"/>
      <c r="AH8" s="39"/>
      <c r="AI8" s="40"/>
      <c r="AJ8" s="38"/>
      <c r="AK8" s="39"/>
      <c r="AL8" s="39"/>
      <c r="AM8" s="40"/>
      <c r="AN8" s="38"/>
      <c r="AO8" s="39"/>
      <c r="AP8" s="39"/>
      <c r="AQ8" s="40"/>
      <c r="AR8" s="38"/>
      <c r="AS8" s="39"/>
      <c r="AT8" s="39"/>
      <c r="AU8" s="40"/>
      <c r="AV8" s="38"/>
      <c r="AW8" s="39"/>
      <c r="AX8" s="39"/>
      <c r="AY8" s="40"/>
      <c r="AZ8" s="38">
        <v>1</v>
      </c>
      <c r="BA8" s="39">
        <v>1</v>
      </c>
      <c r="BB8" s="39">
        <v>1</v>
      </c>
      <c r="BC8" s="40">
        <v>1</v>
      </c>
      <c r="BD8" s="91">
        <f t="shared" si="1"/>
        <v>10</v>
      </c>
      <c r="BE8" s="91">
        <f t="shared" si="0"/>
        <v>8</v>
      </c>
      <c r="BF8" s="91">
        <f t="shared" si="0"/>
        <v>12</v>
      </c>
      <c r="BG8" s="91">
        <f t="shared" si="0"/>
        <v>10</v>
      </c>
    </row>
    <row r="9" spans="1:59" x14ac:dyDescent="0.2">
      <c r="A9" s="394"/>
      <c r="B9" s="36" t="s">
        <v>86</v>
      </c>
      <c r="C9" s="37" t="s">
        <v>87</v>
      </c>
      <c r="D9" s="38">
        <v>2</v>
      </c>
      <c r="E9" s="39">
        <v>2</v>
      </c>
      <c r="F9" s="39">
        <v>2</v>
      </c>
      <c r="G9" s="40">
        <v>2</v>
      </c>
      <c r="H9" s="38"/>
      <c r="I9" s="39"/>
      <c r="J9" s="39"/>
      <c r="K9" s="40"/>
      <c r="L9" s="38"/>
      <c r="M9" s="39"/>
      <c r="N9" s="39"/>
      <c r="O9" s="40"/>
      <c r="P9" s="38">
        <v>9</v>
      </c>
      <c r="Q9" s="39">
        <v>8</v>
      </c>
      <c r="R9" s="39">
        <v>10</v>
      </c>
      <c r="S9" s="40">
        <v>9</v>
      </c>
      <c r="T9" s="38"/>
      <c r="U9" s="39"/>
      <c r="V9" s="39"/>
      <c r="W9" s="40"/>
      <c r="X9" s="38">
        <v>10</v>
      </c>
      <c r="Y9" s="39">
        <v>10</v>
      </c>
      <c r="Z9" s="39">
        <v>14</v>
      </c>
      <c r="AA9" s="40">
        <v>14</v>
      </c>
      <c r="AB9" s="38"/>
      <c r="AC9" s="39"/>
      <c r="AD9" s="39"/>
      <c r="AE9" s="40"/>
      <c r="AF9" s="38"/>
      <c r="AG9" s="39"/>
      <c r="AH9" s="39"/>
      <c r="AI9" s="40"/>
      <c r="AJ9" s="38"/>
      <c r="AK9" s="39"/>
      <c r="AL9" s="39"/>
      <c r="AM9" s="40"/>
      <c r="AN9" s="38"/>
      <c r="AO9" s="39"/>
      <c r="AP9" s="39"/>
      <c r="AQ9" s="40"/>
      <c r="AR9" s="38"/>
      <c r="AS9" s="39"/>
      <c r="AT9" s="39"/>
      <c r="AU9" s="40"/>
      <c r="AV9" s="38"/>
      <c r="AW9" s="39"/>
      <c r="AX9" s="39"/>
      <c r="AY9" s="40"/>
      <c r="AZ9" s="38">
        <v>0</v>
      </c>
      <c r="BA9" s="39">
        <v>0</v>
      </c>
      <c r="BB9" s="39">
        <v>1</v>
      </c>
      <c r="BC9" s="40">
        <v>1</v>
      </c>
      <c r="BD9" s="91">
        <f t="shared" si="1"/>
        <v>21</v>
      </c>
      <c r="BE9" s="91">
        <f t="shared" si="0"/>
        <v>20</v>
      </c>
      <c r="BF9" s="91">
        <f t="shared" si="0"/>
        <v>27</v>
      </c>
      <c r="BG9" s="91">
        <f t="shared" si="0"/>
        <v>26</v>
      </c>
    </row>
    <row r="10" spans="1:59" x14ac:dyDescent="0.2">
      <c r="A10" s="394"/>
      <c r="B10" s="36" t="s">
        <v>88</v>
      </c>
      <c r="C10" s="37" t="s">
        <v>89</v>
      </c>
      <c r="D10" s="38">
        <v>1</v>
      </c>
      <c r="E10" s="39">
        <v>1</v>
      </c>
      <c r="F10" s="39">
        <v>1</v>
      </c>
      <c r="G10" s="40">
        <v>1</v>
      </c>
      <c r="H10" s="38"/>
      <c r="I10" s="39"/>
      <c r="J10" s="39"/>
      <c r="K10" s="40"/>
      <c r="L10" s="38"/>
      <c r="M10" s="39"/>
      <c r="N10" s="39"/>
      <c r="O10" s="40"/>
      <c r="P10" s="38">
        <v>17</v>
      </c>
      <c r="Q10" s="39">
        <v>11</v>
      </c>
      <c r="R10" s="39">
        <v>35</v>
      </c>
      <c r="S10" s="40">
        <v>18</v>
      </c>
      <c r="T10" s="38"/>
      <c r="U10" s="39"/>
      <c r="V10" s="39"/>
      <c r="W10" s="40"/>
      <c r="X10" s="38">
        <v>2</v>
      </c>
      <c r="Y10" s="39">
        <v>2</v>
      </c>
      <c r="Z10" s="39">
        <v>4</v>
      </c>
      <c r="AA10" s="40">
        <v>3</v>
      </c>
      <c r="AB10" s="38"/>
      <c r="AC10" s="39"/>
      <c r="AD10" s="39"/>
      <c r="AE10" s="40"/>
      <c r="AF10" s="38"/>
      <c r="AG10" s="39"/>
      <c r="AH10" s="39"/>
      <c r="AI10" s="40"/>
      <c r="AJ10" s="38"/>
      <c r="AK10" s="39"/>
      <c r="AL10" s="39"/>
      <c r="AM10" s="40"/>
      <c r="AN10" s="38"/>
      <c r="AO10" s="39"/>
      <c r="AP10" s="39"/>
      <c r="AQ10" s="40"/>
      <c r="AR10" s="38"/>
      <c r="AS10" s="39"/>
      <c r="AT10" s="39"/>
      <c r="AU10" s="40"/>
      <c r="AV10" s="38"/>
      <c r="AW10" s="39"/>
      <c r="AX10" s="39"/>
      <c r="AY10" s="40"/>
      <c r="AZ10" s="38">
        <v>0</v>
      </c>
      <c r="BA10" s="39">
        <v>0</v>
      </c>
      <c r="BB10" s="39">
        <v>1</v>
      </c>
      <c r="BC10" s="40">
        <v>1</v>
      </c>
      <c r="BD10" s="91">
        <f t="shared" si="1"/>
        <v>20</v>
      </c>
      <c r="BE10" s="91">
        <f t="shared" si="0"/>
        <v>14</v>
      </c>
      <c r="BF10" s="91">
        <f t="shared" si="0"/>
        <v>41</v>
      </c>
      <c r="BG10" s="91">
        <f t="shared" si="0"/>
        <v>23</v>
      </c>
    </row>
    <row r="11" spans="1:59" x14ac:dyDescent="0.2">
      <c r="A11" s="394"/>
      <c r="B11" s="36" t="s">
        <v>90</v>
      </c>
      <c r="C11" s="37" t="s">
        <v>91</v>
      </c>
      <c r="D11" s="38"/>
      <c r="E11" s="39"/>
      <c r="F11" s="39"/>
      <c r="G11" s="40"/>
      <c r="H11" s="38"/>
      <c r="I11" s="39"/>
      <c r="J11" s="39"/>
      <c r="K11" s="40"/>
      <c r="L11" s="38"/>
      <c r="M11" s="39"/>
      <c r="N11" s="39"/>
      <c r="O11" s="40"/>
      <c r="P11" s="38">
        <v>2</v>
      </c>
      <c r="Q11" s="39">
        <v>2</v>
      </c>
      <c r="R11" s="39">
        <v>5</v>
      </c>
      <c r="S11" s="40">
        <v>4</v>
      </c>
      <c r="T11" s="38"/>
      <c r="U11" s="39"/>
      <c r="V11" s="39"/>
      <c r="W11" s="40"/>
      <c r="X11" s="38">
        <v>4</v>
      </c>
      <c r="Y11" s="39">
        <v>4</v>
      </c>
      <c r="Z11" s="39">
        <v>4</v>
      </c>
      <c r="AA11" s="40">
        <v>4</v>
      </c>
      <c r="AB11" s="38">
        <v>1</v>
      </c>
      <c r="AC11" s="39">
        <v>1</v>
      </c>
      <c r="AD11" s="39">
        <v>1</v>
      </c>
      <c r="AE11" s="40">
        <v>1</v>
      </c>
      <c r="AF11" s="38"/>
      <c r="AG11" s="39"/>
      <c r="AH11" s="39"/>
      <c r="AI11" s="40"/>
      <c r="AJ11" s="38"/>
      <c r="AK11" s="39"/>
      <c r="AL11" s="39"/>
      <c r="AM11" s="40"/>
      <c r="AN11" s="38"/>
      <c r="AO11" s="39"/>
      <c r="AP11" s="39"/>
      <c r="AQ11" s="40"/>
      <c r="AR11" s="38"/>
      <c r="AS11" s="39"/>
      <c r="AT11" s="39"/>
      <c r="AU11" s="40"/>
      <c r="AV11" s="38"/>
      <c r="AW11" s="39"/>
      <c r="AX11" s="39"/>
      <c r="AY11" s="40"/>
      <c r="AZ11" s="38">
        <v>1</v>
      </c>
      <c r="BA11" s="39">
        <v>1</v>
      </c>
      <c r="BB11" s="39">
        <v>3</v>
      </c>
      <c r="BC11" s="40">
        <v>2</v>
      </c>
      <c r="BD11" s="91">
        <f t="shared" si="1"/>
        <v>8</v>
      </c>
      <c r="BE11" s="91">
        <f t="shared" si="0"/>
        <v>8</v>
      </c>
      <c r="BF11" s="91">
        <f t="shared" si="0"/>
        <v>13</v>
      </c>
      <c r="BG11" s="91">
        <f t="shared" si="0"/>
        <v>11</v>
      </c>
    </row>
    <row r="12" spans="1:59" ht="45" x14ac:dyDescent="0.2">
      <c r="A12" s="394"/>
      <c r="B12" s="36" t="s">
        <v>92</v>
      </c>
      <c r="C12" s="41" t="s">
        <v>93</v>
      </c>
      <c r="D12" s="38">
        <v>0</v>
      </c>
      <c r="E12" s="39">
        <v>0</v>
      </c>
      <c r="F12" s="39">
        <v>1</v>
      </c>
      <c r="G12" s="40">
        <v>1</v>
      </c>
      <c r="H12" s="38"/>
      <c r="I12" s="39"/>
      <c r="J12" s="39"/>
      <c r="K12" s="40"/>
      <c r="L12" s="38"/>
      <c r="M12" s="39"/>
      <c r="N12" s="39"/>
      <c r="O12" s="40"/>
      <c r="P12" s="38">
        <v>10</v>
      </c>
      <c r="Q12" s="39">
        <v>8</v>
      </c>
      <c r="R12" s="39">
        <v>20</v>
      </c>
      <c r="S12" s="40">
        <v>11</v>
      </c>
      <c r="T12" s="38"/>
      <c r="U12" s="39"/>
      <c r="V12" s="39"/>
      <c r="W12" s="40"/>
      <c r="X12" s="38" t="s">
        <v>587</v>
      </c>
      <c r="Y12" s="39" t="s">
        <v>588</v>
      </c>
      <c r="Z12" s="39" t="s">
        <v>589</v>
      </c>
      <c r="AA12" s="40" t="s">
        <v>589</v>
      </c>
      <c r="AB12" s="38">
        <v>2</v>
      </c>
      <c r="AC12" s="39">
        <v>1</v>
      </c>
      <c r="AD12" s="39">
        <v>2</v>
      </c>
      <c r="AE12" s="40">
        <v>1</v>
      </c>
      <c r="AF12" s="38"/>
      <c r="AG12" s="39"/>
      <c r="AH12" s="39"/>
      <c r="AI12" s="40"/>
      <c r="AJ12" s="38"/>
      <c r="AK12" s="39"/>
      <c r="AL12" s="39"/>
      <c r="AM12" s="40"/>
      <c r="AN12" s="38"/>
      <c r="AO12" s="39"/>
      <c r="AP12" s="39"/>
      <c r="AQ12" s="40"/>
      <c r="AR12" s="38">
        <v>0</v>
      </c>
      <c r="AS12" s="39">
        <v>0</v>
      </c>
      <c r="AT12" s="39">
        <v>2</v>
      </c>
      <c r="AU12" s="40">
        <v>2</v>
      </c>
      <c r="AV12" s="38"/>
      <c r="AW12" s="39"/>
      <c r="AX12" s="39"/>
      <c r="AY12" s="40"/>
      <c r="AZ12" s="38"/>
      <c r="BA12" s="39"/>
      <c r="BB12" s="39"/>
      <c r="BC12" s="40"/>
      <c r="BD12" s="91">
        <f t="shared" si="1"/>
        <v>12</v>
      </c>
      <c r="BE12" s="91">
        <f t="shared" si="0"/>
        <v>9</v>
      </c>
      <c r="BF12" s="91">
        <f t="shared" si="0"/>
        <v>25</v>
      </c>
      <c r="BG12" s="91">
        <f t="shared" si="0"/>
        <v>15</v>
      </c>
    </row>
    <row r="13" spans="1:59" ht="45" x14ac:dyDescent="0.2">
      <c r="A13" s="394"/>
      <c r="B13" s="36" t="s">
        <v>94</v>
      </c>
      <c r="C13" s="37" t="s">
        <v>95</v>
      </c>
      <c r="D13" s="38">
        <v>1</v>
      </c>
      <c r="E13" s="39">
        <v>1</v>
      </c>
      <c r="F13" s="39">
        <v>1</v>
      </c>
      <c r="G13" s="40">
        <v>1</v>
      </c>
      <c r="H13" s="38"/>
      <c r="I13" s="39"/>
      <c r="J13" s="39"/>
      <c r="K13" s="40"/>
      <c r="L13" s="38"/>
      <c r="M13" s="39"/>
      <c r="N13" s="39"/>
      <c r="O13" s="40"/>
      <c r="P13" s="38">
        <v>2</v>
      </c>
      <c r="Q13" s="39">
        <v>2</v>
      </c>
      <c r="R13" s="39">
        <v>2</v>
      </c>
      <c r="S13" s="40">
        <v>2</v>
      </c>
      <c r="T13" s="38"/>
      <c r="U13" s="39"/>
      <c r="V13" s="39"/>
      <c r="W13" s="40"/>
      <c r="X13" s="38"/>
      <c r="Y13" s="39"/>
      <c r="Z13" s="39"/>
      <c r="AA13" s="40"/>
      <c r="AB13" s="38"/>
      <c r="AC13" s="39"/>
      <c r="AD13" s="39"/>
      <c r="AE13" s="40"/>
      <c r="AF13" s="38"/>
      <c r="AG13" s="39"/>
      <c r="AH13" s="39"/>
      <c r="AI13" s="40"/>
      <c r="AJ13" s="38"/>
      <c r="AK13" s="39"/>
      <c r="AL13" s="39"/>
      <c r="AM13" s="40"/>
      <c r="AN13" s="38"/>
      <c r="AO13" s="39"/>
      <c r="AP13" s="39"/>
      <c r="AQ13" s="40"/>
      <c r="AR13" s="38">
        <v>2</v>
      </c>
      <c r="AS13" s="39">
        <v>2</v>
      </c>
      <c r="AT13" s="39">
        <v>3</v>
      </c>
      <c r="AU13" s="40">
        <v>2</v>
      </c>
      <c r="AV13" s="38"/>
      <c r="AW13" s="39"/>
      <c r="AX13" s="39"/>
      <c r="AY13" s="40"/>
      <c r="AZ13" s="38"/>
      <c r="BA13" s="39"/>
      <c r="BB13" s="39"/>
      <c r="BC13" s="40"/>
      <c r="BD13" s="91">
        <f t="shared" si="1"/>
        <v>5</v>
      </c>
      <c r="BE13" s="91">
        <f t="shared" si="0"/>
        <v>5</v>
      </c>
      <c r="BF13" s="91">
        <f t="shared" si="0"/>
        <v>6</v>
      </c>
      <c r="BG13" s="91">
        <f t="shared" si="0"/>
        <v>5</v>
      </c>
    </row>
    <row r="14" spans="1:59" ht="30" x14ac:dyDescent="0.2">
      <c r="A14" s="394"/>
      <c r="B14" s="36" t="s">
        <v>96</v>
      </c>
      <c r="C14" s="37" t="s">
        <v>97</v>
      </c>
      <c r="D14" s="38"/>
      <c r="E14" s="39"/>
      <c r="F14" s="39"/>
      <c r="G14" s="40"/>
      <c r="H14" s="38"/>
      <c r="I14" s="39"/>
      <c r="J14" s="39"/>
      <c r="K14" s="40"/>
      <c r="L14" s="38">
        <v>0</v>
      </c>
      <c r="M14" s="39">
        <v>0</v>
      </c>
      <c r="N14" s="39">
        <v>1</v>
      </c>
      <c r="O14" s="40">
        <v>1</v>
      </c>
      <c r="P14" s="38">
        <v>0</v>
      </c>
      <c r="Q14" s="39">
        <v>0</v>
      </c>
      <c r="R14" s="39">
        <v>1</v>
      </c>
      <c r="S14" s="40">
        <v>1</v>
      </c>
      <c r="T14" s="38"/>
      <c r="U14" s="39"/>
      <c r="V14" s="39"/>
      <c r="W14" s="40"/>
      <c r="X14" s="38"/>
      <c r="Y14" s="39"/>
      <c r="Z14" s="39"/>
      <c r="AA14" s="40"/>
      <c r="AB14" s="38"/>
      <c r="AC14" s="39"/>
      <c r="AD14" s="39"/>
      <c r="AE14" s="40"/>
      <c r="AF14" s="38"/>
      <c r="AG14" s="39"/>
      <c r="AH14" s="39"/>
      <c r="AI14" s="40"/>
      <c r="AJ14" s="38"/>
      <c r="AK14" s="39"/>
      <c r="AL14" s="39"/>
      <c r="AM14" s="40"/>
      <c r="AN14" s="38"/>
      <c r="AO14" s="39"/>
      <c r="AP14" s="39"/>
      <c r="AQ14" s="40"/>
      <c r="AR14" s="38"/>
      <c r="AS14" s="39"/>
      <c r="AT14" s="39"/>
      <c r="AU14" s="40"/>
      <c r="AV14" s="38"/>
      <c r="AW14" s="39"/>
      <c r="AX14" s="39"/>
      <c r="AY14" s="40"/>
      <c r="AZ14" s="38"/>
      <c r="BA14" s="39"/>
      <c r="BB14" s="39"/>
      <c r="BC14" s="40"/>
      <c r="BD14" s="91">
        <f t="shared" si="1"/>
        <v>0</v>
      </c>
      <c r="BE14" s="91">
        <f t="shared" si="0"/>
        <v>0</v>
      </c>
      <c r="BF14" s="91">
        <f t="shared" si="0"/>
        <v>2</v>
      </c>
      <c r="BG14" s="91">
        <f t="shared" si="0"/>
        <v>2</v>
      </c>
    </row>
    <row r="15" spans="1:59" x14ac:dyDescent="0.2">
      <c r="A15" s="394"/>
      <c r="B15" s="36" t="s">
        <v>98</v>
      </c>
      <c r="C15" s="37" t="s">
        <v>99</v>
      </c>
      <c r="D15" s="38">
        <v>0</v>
      </c>
      <c r="E15" s="39">
        <v>0</v>
      </c>
      <c r="F15" s="39">
        <v>1</v>
      </c>
      <c r="G15" s="40">
        <v>1</v>
      </c>
      <c r="H15" s="38"/>
      <c r="I15" s="39"/>
      <c r="J15" s="39"/>
      <c r="K15" s="40"/>
      <c r="L15" s="38">
        <v>0</v>
      </c>
      <c r="M15" s="39">
        <v>0</v>
      </c>
      <c r="N15" s="39">
        <v>2</v>
      </c>
      <c r="O15" s="40">
        <v>2</v>
      </c>
      <c r="P15" s="38">
        <v>4</v>
      </c>
      <c r="Q15" s="39">
        <v>2</v>
      </c>
      <c r="R15" s="39">
        <v>8</v>
      </c>
      <c r="S15" s="40">
        <v>4</v>
      </c>
      <c r="T15" s="38"/>
      <c r="U15" s="39"/>
      <c r="V15" s="39"/>
      <c r="W15" s="40"/>
      <c r="X15" s="38">
        <v>1</v>
      </c>
      <c r="Y15" s="39">
        <v>1</v>
      </c>
      <c r="Z15" s="39">
        <v>3</v>
      </c>
      <c r="AA15" s="40">
        <v>2</v>
      </c>
      <c r="AB15" s="38"/>
      <c r="AC15" s="39"/>
      <c r="AD15" s="39"/>
      <c r="AE15" s="40"/>
      <c r="AF15" s="38"/>
      <c r="AG15" s="39"/>
      <c r="AH15" s="39"/>
      <c r="AI15" s="40"/>
      <c r="AJ15" s="38"/>
      <c r="AK15" s="39"/>
      <c r="AL15" s="39"/>
      <c r="AM15" s="40"/>
      <c r="AN15" s="38"/>
      <c r="AO15" s="39"/>
      <c r="AP15" s="39"/>
      <c r="AQ15" s="40"/>
      <c r="AR15" s="38"/>
      <c r="AS15" s="39"/>
      <c r="AT15" s="39"/>
      <c r="AU15" s="40"/>
      <c r="AV15" s="38"/>
      <c r="AW15" s="39"/>
      <c r="AX15" s="39"/>
      <c r="AY15" s="40"/>
      <c r="AZ15" s="38"/>
      <c r="BA15" s="39"/>
      <c r="BB15" s="39"/>
      <c r="BC15" s="40"/>
      <c r="BD15" s="91">
        <f t="shared" si="1"/>
        <v>5</v>
      </c>
      <c r="BE15" s="91">
        <f t="shared" si="0"/>
        <v>3</v>
      </c>
      <c r="BF15" s="91">
        <f t="shared" si="0"/>
        <v>14</v>
      </c>
      <c r="BG15" s="91">
        <f t="shared" si="0"/>
        <v>9</v>
      </c>
    </row>
    <row r="16" spans="1:59" x14ac:dyDescent="0.2">
      <c r="A16" s="393"/>
      <c r="B16" s="94" t="s">
        <v>100</v>
      </c>
      <c r="C16" s="95" t="s">
        <v>101</v>
      </c>
      <c r="D16" s="96"/>
      <c r="E16" s="97"/>
      <c r="F16" s="97"/>
      <c r="G16" s="98"/>
      <c r="H16" s="96"/>
      <c r="I16" s="97"/>
      <c r="J16" s="97"/>
      <c r="K16" s="98"/>
      <c r="L16" s="96"/>
      <c r="M16" s="97"/>
      <c r="N16" s="97"/>
      <c r="O16" s="98"/>
      <c r="P16" s="96">
        <v>8</v>
      </c>
      <c r="Q16" s="97">
        <v>7</v>
      </c>
      <c r="R16" s="97">
        <v>14</v>
      </c>
      <c r="S16" s="98">
        <v>11</v>
      </c>
      <c r="T16" s="96"/>
      <c r="U16" s="97"/>
      <c r="V16" s="97"/>
      <c r="W16" s="98"/>
      <c r="X16" s="96">
        <v>13</v>
      </c>
      <c r="Y16" s="97">
        <v>9</v>
      </c>
      <c r="Z16" s="97">
        <v>13</v>
      </c>
      <c r="AA16" s="98">
        <v>9</v>
      </c>
      <c r="AB16" s="96"/>
      <c r="AC16" s="97"/>
      <c r="AD16" s="97"/>
      <c r="AE16" s="98"/>
      <c r="AF16" s="96"/>
      <c r="AG16" s="97"/>
      <c r="AH16" s="97"/>
      <c r="AI16" s="98"/>
      <c r="AJ16" s="96"/>
      <c r="AK16" s="97"/>
      <c r="AL16" s="97"/>
      <c r="AM16" s="98"/>
      <c r="AN16" s="96"/>
      <c r="AO16" s="97"/>
      <c r="AP16" s="97"/>
      <c r="AQ16" s="98"/>
      <c r="AR16" s="96">
        <v>3</v>
      </c>
      <c r="AS16" s="97">
        <v>3</v>
      </c>
      <c r="AT16" s="97">
        <v>4</v>
      </c>
      <c r="AU16" s="98">
        <v>4</v>
      </c>
      <c r="AV16" s="96"/>
      <c r="AW16" s="97"/>
      <c r="AX16" s="97"/>
      <c r="AY16" s="98"/>
      <c r="AZ16" s="96"/>
      <c r="BA16" s="97"/>
      <c r="BB16" s="97"/>
      <c r="BC16" s="98"/>
      <c r="BD16" s="91">
        <f t="shared" si="1"/>
        <v>24</v>
      </c>
      <c r="BE16" s="91">
        <f t="shared" si="0"/>
        <v>19</v>
      </c>
      <c r="BF16" s="91">
        <f t="shared" si="0"/>
        <v>31</v>
      </c>
      <c r="BG16" s="91">
        <f t="shared" si="0"/>
        <v>24</v>
      </c>
    </row>
    <row r="17" spans="1:59" x14ac:dyDescent="0.2">
      <c r="A17" s="413" t="s">
        <v>102</v>
      </c>
      <c r="B17" s="99" t="s">
        <v>103</v>
      </c>
      <c r="C17" s="100" t="s">
        <v>104</v>
      </c>
      <c r="D17" s="101"/>
      <c r="E17" s="102"/>
      <c r="F17" s="102"/>
      <c r="G17" s="103"/>
      <c r="H17" s="101"/>
      <c r="I17" s="102"/>
      <c r="J17" s="102"/>
      <c r="K17" s="103"/>
      <c r="L17" s="101"/>
      <c r="M17" s="102"/>
      <c r="N17" s="102"/>
      <c r="O17" s="103"/>
      <c r="P17" s="101">
        <v>1</v>
      </c>
      <c r="Q17" s="102">
        <v>1</v>
      </c>
      <c r="R17" s="102">
        <v>1</v>
      </c>
      <c r="S17" s="103">
        <v>1</v>
      </c>
      <c r="T17" s="101">
        <v>0</v>
      </c>
      <c r="U17" s="102">
        <v>0</v>
      </c>
      <c r="V17" s="102">
        <v>1</v>
      </c>
      <c r="W17" s="103">
        <v>1</v>
      </c>
      <c r="X17" s="101"/>
      <c r="Y17" s="102"/>
      <c r="Z17" s="102"/>
      <c r="AA17" s="103"/>
      <c r="AB17" s="101"/>
      <c r="AC17" s="102"/>
      <c r="AD17" s="102"/>
      <c r="AE17" s="103"/>
      <c r="AF17" s="101"/>
      <c r="AG17" s="102"/>
      <c r="AH17" s="102"/>
      <c r="AI17" s="103"/>
      <c r="AJ17" s="101"/>
      <c r="AK17" s="102"/>
      <c r="AL17" s="102"/>
      <c r="AM17" s="103"/>
      <c r="AN17" s="101"/>
      <c r="AO17" s="102"/>
      <c r="AP17" s="102"/>
      <c r="AQ17" s="103"/>
      <c r="AR17" s="101"/>
      <c r="AS17" s="102"/>
      <c r="AT17" s="102"/>
      <c r="AU17" s="103"/>
      <c r="AV17" s="101"/>
      <c r="AW17" s="102"/>
      <c r="AX17" s="102"/>
      <c r="AY17" s="103"/>
      <c r="AZ17" s="101"/>
      <c r="BA17" s="102"/>
      <c r="BB17" s="102"/>
      <c r="BC17" s="103"/>
      <c r="BD17" s="91">
        <f t="shared" si="1"/>
        <v>1</v>
      </c>
      <c r="BE17" s="91">
        <f t="shared" si="0"/>
        <v>1</v>
      </c>
      <c r="BF17" s="91">
        <f t="shared" si="0"/>
        <v>2</v>
      </c>
      <c r="BG17" s="91">
        <f t="shared" si="0"/>
        <v>2</v>
      </c>
    </row>
    <row r="18" spans="1:59" x14ac:dyDescent="0.2">
      <c r="A18" s="394"/>
      <c r="B18" s="42" t="s">
        <v>105</v>
      </c>
      <c r="C18" s="43" t="s">
        <v>106</v>
      </c>
      <c r="D18" s="44">
        <v>221</v>
      </c>
      <c r="E18" s="45">
        <v>168</v>
      </c>
      <c r="F18" s="45">
        <v>268</v>
      </c>
      <c r="G18" s="46">
        <v>203</v>
      </c>
      <c r="H18" s="44">
        <v>0</v>
      </c>
      <c r="I18" s="45">
        <v>0</v>
      </c>
      <c r="J18" s="45">
        <v>1</v>
      </c>
      <c r="K18" s="46">
        <v>1</v>
      </c>
      <c r="L18" s="44">
        <v>10</v>
      </c>
      <c r="M18" s="45">
        <v>8</v>
      </c>
      <c r="N18" s="45">
        <v>16</v>
      </c>
      <c r="O18" s="46">
        <v>14</v>
      </c>
      <c r="P18" s="44">
        <v>2</v>
      </c>
      <c r="Q18" s="45">
        <v>2</v>
      </c>
      <c r="R18" s="45">
        <v>4</v>
      </c>
      <c r="S18" s="46">
        <v>3</v>
      </c>
      <c r="T18" s="44"/>
      <c r="U18" s="45"/>
      <c r="V18" s="45"/>
      <c r="W18" s="46"/>
      <c r="X18" s="44">
        <v>4</v>
      </c>
      <c r="Y18" s="45">
        <v>1</v>
      </c>
      <c r="Z18" s="45">
        <v>4</v>
      </c>
      <c r="AA18" s="46">
        <v>1</v>
      </c>
      <c r="AB18" s="44">
        <v>346</v>
      </c>
      <c r="AC18" s="45">
        <v>187</v>
      </c>
      <c r="AD18" s="45">
        <v>390</v>
      </c>
      <c r="AE18" s="46">
        <v>206</v>
      </c>
      <c r="AF18" s="44"/>
      <c r="AG18" s="45"/>
      <c r="AH18" s="45"/>
      <c r="AI18" s="46"/>
      <c r="AJ18" s="44"/>
      <c r="AK18" s="45"/>
      <c r="AL18" s="45"/>
      <c r="AM18" s="46"/>
      <c r="AN18" s="44"/>
      <c r="AO18" s="45"/>
      <c r="AP18" s="45"/>
      <c r="AQ18" s="46"/>
      <c r="AR18" s="44">
        <v>17</v>
      </c>
      <c r="AS18" s="45">
        <v>17</v>
      </c>
      <c r="AT18" s="45">
        <v>33</v>
      </c>
      <c r="AU18" s="46">
        <v>29</v>
      </c>
      <c r="AV18" s="44">
        <v>10</v>
      </c>
      <c r="AW18" s="45">
        <v>10</v>
      </c>
      <c r="AX18" s="45">
        <v>15</v>
      </c>
      <c r="AY18" s="46">
        <v>15</v>
      </c>
      <c r="AZ18" s="44"/>
      <c r="BA18" s="45"/>
      <c r="BB18" s="45"/>
      <c r="BC18" s="46"/>
      <c r="BD18" s="91">
        <f t="shared" si="1"/>
        <v>610</v>
      </c>
      <c r="BE18" s="91">
        <f t="shared" si="0"/>
        <v>393</v>
      </c>
      <c r="BF18" s="91">
        <f t="shared" si="0"/>
        <v>731</v>
      </c>
      <c r="BG18" s="91">
        <f t="shared" si="0"/>
        <v>472</v>
      </c>
    </row>
    <row r="19" spans="1:59" x14ac:dyDescent="0.2">
      <c r="A19" s="394"/>
      <c r="B19" s="42" t="s">
        <v>107</v>
      </c>
      <c r="C19" s="43" t="s">
        <v>108</v>
      </c>
      <c r="D19" s="44">
        <v>5</v>
      </c>
      <c r="E19" s="45">
        <v>4</v>
      </c>
      <c r="F19" s="45">
        <v>5</v>
      </c>
      <c r="G19" s="46">
        <v>4</v>
      </c>
      <c r="H19" s="44"/>
      <c r="I19" s="45"/>
      <c r="J19" s="45"/>
      <c r="K19" s="46"/>
      <c r="L19" s="44"/>
      <c r="M19" s="45"/>
      <c r="N19" s="45"/>
      <c r="O19" s="46"/>
      <c r="P19" s="44"/>
      <c r="Q19" s="45"/>
      <c r="R19" s="45"/>
      <c r="S19" s="46"/>
      <c r="T19" s="44"/>
      <c r="U19" s="45"/>
      <c r="V19" s="45"/>
      <c r="W19" s="46"/>
      <c r="X19" s="44"/>
      <c r="Y19" s="45"/>
      <c r="Z19" s="45"/>
      <c r="AA19" s="46"/>
      <c r="AB19" s="44">
        <v>4</v>
      </c>
      <c r="AC19" s="45">
        <v>1</v>
      </c>
      <c r="AD19" s="45">
        <v>4</v>
      </c>
      <c r="AE19" s="46">
        <v>1</v>
      </c>
      <c r="AF19" s="44"/>
      <c r="AG19" s="45"/>
      <c r="AH19" s="45"/>
      <c r="AI19" s="46"/>
      <c r="AJ19" s="44"/>
      <c r="AK19" s="45"/>
      <c r="AL19" s="45"/>
      <c r="AM19" s="46"/>
      <c r="AN19" s="44"/>
      <c r="AO19" s="45"/>
      <c r="AP19" s="45"/>
      <c r="AQ19" s="46"/>
      <c r="AR19" s="44"/>
      <c r="AS19" s="45"/>
      <c r="AT19" s="45"/>
      <c r="AU19" s="46"/>
      <c r="AV19" s="44"/>
      <c r="AW19" s="45"/>
      <c r="AX19" s="45"/>
      <c r="AY19" s="46"/>
      <c r="AZ19" s="44">
        <v>54</v>
      </c>
      <c r="BA19" s="45">
        <v>37</v>
      </c>
      <c r="BB19" s="45">
        <v>82</v>
      </c>
      <c r="BC19" s="46">
        <v>54</v>
      </c>
      <c r="BD19" s="91">
        <f t="shared" si="1"/>
        <v>63</v>
      </c>
      <c r="BE19" s="91">
        <f t="shared" si="0"/>
        <v>42</v>
      </c>
      <c r="BF19" s="91">
        <f t="shared" si="0"/>
        <v>91</v>
      </c>
      <c r="BG19" s="91">
        <f t="shared" si="0"/>
        <v>59</v>
      </c>
    </row>
    <row r="20" spans="1:59" ht="30" x14ac:dyDescent="0.2">
      <c r="A20" s="394"/>
      <c r="B20" s="42" t="s">
        <v>109</v>
      </c>
      <c r="C20" s="43" t="s">
        <v>110</v>
      </c>
      <c r="D20" s="44">
        <v>7</v>
      </c>
      <c r="E20" s="45">
        <v>5</v>
      </c>
      <c r="F20" s="45">
        <v>8</v>
      </c>
      <c r="G20" s="46">
        <v>6</v>
      </c>
      <c r="H20" s="44"/>
      <c r="I20" s="45"/>
      <c r="J20" s="45"/>
      <c r="K20" s="46"/>
      <c r="L20" s="44"/>
      <c r="M20" s="45"/>
      <c r="N20" s="45"/>
      <c r="O20" s="46"/>
      <c r="P20" s="44"/>
      <c r="Q20" s="45"/>
      <c r="R20" s="45"/>
      <c r="S20" s="46"/>
      <c r="T20" s="44"/>
      <c r="U20" s="45"/>
      <c r="V20" s="45"/>
      <c r="W20" s="46"/>
      <c r="X20" s="44"/>
      <c r="Y20" s="45"/>
      <c r="Z20" s="45"/>
      <c r="AA20" s="46"/>
      <c r="AB20" s="44"/>
      <c r="AC20" s="45"/>
      <c r="AD20" s="45"/>
      <c r="AE20" s="46"/>
      <c r="AF20" s="44"/>
      <c r="AG20" s="45"/>
      <c r="AH20" s="45"/>
      <c r="AI20" s="46"/>
      <c r="AJ20" s="44"/>
      <c r="AK20" s="45"/>
      <c r="AL20" s="45"/>
      <c r="AM20" s="46"/>
      <c r="AN20" s="44"/>
      <c r="AO20" s="45"/>
      <c r="AP20" s="45"/>
      <c r="AQ20" s="46"/>
      <c r="AR20" s="44">
        <v>0</v>
      </c>
      <c r="AS20" s="45">
        <v>0</v>
      </c>
      <c r="AT20" s="45">
        <v>1</v>
      </c>
      <c r="AU20" s="46">
        <v>1</v>
      </c>
      <c r="AV20" s="44"/>
      <c r="AW20" s="45"/>
      <c r="AX20" s="45"/>
      <c r="AY20" s="46"/>
      <c r="AZ20" s="44">
        <v>0</v>
      </c>
      <c r="BA20" s="45">
        <v>0</v>
      </c>
      <c r="BB20" s="45">
        <v>1</v>
      </c>
      <c r="BC20" s="46">
        <v>1</v>
      </c>
      <c r="BD20" s="91">
        <f t="shared" si="1"/>
        <v>7</v>
      </c>
      <c r="BE20" s="91">
        <f t="shared" ref="BE20:BE80" si="2">SUM(E20,I20,M20,Q20,U20,Y20,AC20,AG20,AK20,AO20,AS20,AW20,BA20)</f>
        <v>5</v>
      </c>
      <c r="BF20" s="91">
        <f t="shared" ref="BF20:BF80" si="3">SUM(F20,J20,N20,R20,V20,Z20,AD20,AH20,AL20,AP20,AT20,AX20,BB20)</f>
        <v>10</v>
      </c>
      <c r="BG20" s="91">
        <f t="shared" ref="BG20:BG80" si="4">SUM(G20,K20,O20,S20,W20,AA20,AE20,AI20,AM20,AQ20,AU20,AY20,BC20)</f>
        <v>8</v>
      </c>
    </row>
    <row r="21" spans="1:59" ht="45" x14ac:dyDescent="0.2">
      <c r="A21" s="394"/>
      <c r="B21" s="42" t="s">
        <v>111</v>
      </c>
      <c r="C21" s="43" t="s">
        <v>112</v>
      </c>
      <c r="D21" s="44"/>
      <c r="E21" s="45"/>
      <c r="F21" s="45"/>
      <c r="G21" s="46"/>
      <c r="H21" s="44"/>
      <c r="I21" s="45"/>
      <c r="J21" s="45"/>
      <c r="K21" s="46"/>
      <c r="L21" s="44"/>
      <c r="M21" s="45"/>
      <c r="N21" s="45"/>
      <c r="O21" s="46"/>
      <c r="P21" s="44"/>
      <c r="Q21" s="45"/>
      <c r="R21" s="45"/>
      <c r="S21" s="46"/>
      <c r="T21" s="44"/>
      <c r="U21" s="45"/>
      <c r="V21" s="45"/>
      <c r="W21" s="46"/>
      <c r="X21" s="44"/>
      <c r="Y21" s="45"/>
      <c r="Z21" s="45"/>
      <c r="AA21" s="46"/>
      <c r="AB21" s="44"/>
      <c r="AC21" s="45"/>
      <c r="AD21" s="45"/>
      <c r="AE21" s="46"/>
      <c r="AF21" s="44"/>
      <c r="AG21" s="45"/>
      <c r="AH21" s="45"/>
      <c r="AI21" s="46"/>
      <c r="AJ21" s="44"/>
      <c r="AK21" s="45"/>
      <c r="AL21" s="45"/>
      <c r="AM21" s="46"/>
      <c r="AN21" s="44"/>
      <c r="AO21" s="45"/>
      <c r="AP21" s="45"/>
      <c r="AQ21" s="46"/>
      <c r="AR21" s="44"/>
      <c r="AS21" s="45"/>
      <c r="AT21" s="45"/>
      <c r="AU21" s="46"/>
      <c r="AV21" s="44"/>
      <c r="AW21" s="45"/>
      <c r="AX21" s="45"/>
      <c r="AY21" s="46"/>
      <c r="AZ21" s="44">
        <v>4</v>
      </c>
      <c r="BA21" s="45">
        <v>3</v>
      </c>
      <c r="BB21" s="45">
        <v>4</v>
      </c>
      <c r="BC21" s="46">
        <v>3</v>
      </c>
      <c r="BD21" s="91">
        <f t="shared" si="1"/>
        <v>4</v>
      </c>
      <c r="BE21" s="91">
        <f t="shared" si="2"/>
        <v>3</v>
      </c>
      <c r="BF21" s="91">
        <f t="shared" si="3"/>
        <v>4</v>
      </c>
      <c r="BG21" s="91">
        <f t="shared" si="4"/>
        <v>3</v>
      </c>
    </row>
    <row r="22" spans="1:59" x14ac:dyDescent="0.2">
      <c r="A22" s="393"/>
      <c r="B22" s="104" t="s">
        <v>113</v>
      </c>
      <c r="C22" s="105" t="s">
        <v>114</v>
      </c>
      <c r="D22" s="106">
        <v>5</v>
      </c>
      <c r="E22" s="107">
        <v>5</v>
      </c>
      <c r="F22" s="107">
        <v>6</v>
      </c>
      <c r="G22" s="108">
        <v>6</v>
      </c>
      <c r="H22" s="106"/>
      <c r="I22" s="107"/>
      <c r="J22" s="107"/>
      <c r="K22" s="108"/>
      <c r="L22" s="106"/>
      <c r="M22" s="107"/>
      <c r="N22" s="107"/>
      <c r="O22" s="108"/>
      <c r="P22" s="106"/>
      <c r="Q22" s="107"/>
      <c r="R22" s="107"/>
      <c r="S22" s="108"/>
      <c r="T22" s="106"/>
      <c r="U22" s="107"/>
      <c r="V22" s="107"/>
      <c r="W22" s="108"/>
      <c r="X22" s="106"/>
      <c r="Y22" s="107"/>
      <c r="Z22" s="107"/>
      <c r="AA22" s="108"/>
      <c r="AB22" s="106">
        <v>4</v>
      </c>
      <c r="AC22" s="107">
        <v>3</v>
      </c>
      <c r="AD22" s="107">
        <v>4</v>
      </c>
      <c r="AE22" s="108">
        <v>3</v>
      </c>
      <c r="AF22" s="106"/>
      <c r="AG22" s="107"/>
      <c r="AH22" s="107"/>
      <c r="AI22" s="108"/>
      <c r="AJ22" s="106"/>
      <c r="AK22" s="107"/>
      <c r="AL22" s="107"/>
      <c r="AM22" s="108"/>
      <c r="AN22" s="106"/>
      <c r="AO22" s="107"/>
      <c r="AP22" s="107"/>
      <c r="AQ22" s="108"/>
      <c r="AR22" s="106">
        <v>4</v>
      </c>
      <c r="AS22" s="107">
        <v>4</v>
      </c>
      <c r="AT22" s="107">
        <v>4</v>
      </c>
      <c r="AU22" s="108">
        <v>4</v>
      </c>
      <c r="AV22" s="106">
        <v>1</v>
      </c>
      <c r="AW22" s="107">
        <v>1</v>
      </c>
      <c r="AX22" s="107">
        <v>1</v>
      </c>
      <c r="AY22" s="108">
        <v>1</v>
      </c>
      <c r="AZ22" s="106"/>
      <c r="BA22" s="107"/>
      <c r="BB22" s="107"/>
      <c r="BC22" s="108"/>
      <c r="BD22" s="91">
        <f t="shared" si="1"/>
        <v>14</v>
      </c>
      <c r="BE22" s="91">
        <f t="shared" si="2"/>
        <v>13</v>
      </c>
      <c r="BF22" s="91">
        <f t="shared" si="3"/>
        <v>15</v>
      </c>
      <c r="BG22" s="91">
        <f t="shared" si="4"/>
        <v>14</v>
      </c>
    </row>
    <row r="23" spans="1:59" x14ac:dyDescent="0.2">
      <c r="A23" s="414" t="s">
        <v>115</v>
      </c>
      <c r="B23" s="109" t="s">
        <v>116</v>
      </c>
      <c r="C23" s="110" t="s">
        <v>117</v>
      </c>
      <c r="D23" s="111">
        <v>1</v>
      </c>
      <c r="E23" s="112">
        <v>1</v>
      </c>
      <c r="F23" s="112">
        <v>1</v>
      </c>
      <c r="G23" s="113">
        <v>1</v>
      </c>
      <c r="H23" s="111">
        <v>5</v>
      </c>
      <c r="I23" s="112">
        <v>5</v>
      </c>
      <c r="J23" s="112">
        <v>5</v>
      </c>
      <c r="K23" s="113">
        <v>5</v>
      </c>
      <c r="L23" s="111"/>
      <c r="M23" s="112"/>
      <c r="N23" s="112"/>
      <c r="O23" s="113"/>
      <c r="P23" s="111">
        <v>7</v>
      </c>
      <c r="Q23" s="112">
        <v>3</v>
      </c>
      <c r="R23" s="112">
        <v>8</v>
      </c>
      <c r="S23" s="113">
        <v>4</v>
      </c>
      <c r="T23" s="111"/>
      <c r="U23" s="112"/>
      <c r="V23" s="112"/>
      <c r="W23" s="113"/>
      <c r="X23" s="176"/>
      <c r="Y23" s="177"/>
      <c r="Z23" s="177"/>
      <c r="AA23" s="178"/>
      <c r="AB23" s="111">
        <v>1</v>
      </c>
      <c r="AC23" s="112">
        <v>1</v>
      </c>
      <c r="AD23" s="112">
        <v>1</v>
      </c>
      <c r="AE23" s="113">
        <v>1</v>
      </c>
      <c r="AF23" s="111"/>
      <c r="AG23" s="112"/>
      <c r="AH23" s="112"/>
      <c r="AI23" s="113"/>
      <c r="AJ23" s="111">
        <v>18</v>
      </c>
      <c r="AK23" s="112">
        <v>18</v>
      </c>
      <c r="AL23" s="112">
        <v>21</v>
      </c>
      <c r="AM23" s="113">
        <v>20</v>
      </c>
      <c r="AN23" s="111"/>
      <c r="AO23" s="112"/>
      <c r="AP23" s="112"/>
      <c r="AQ23" s="113"/>
      <c r="AR23" s="111">
        <v>1</v>
      </c>
      <c r="AS23" s="112">
        <v>1</v>
      </c>
      <c r="AT23" s="112">
        <v>2</v>
      </c>
      <c r="AU23" s="113">
        <v>1</v>
      </c>
      <c r="AV23" s="111">
        <v>3</v>
      </c>
      <c r="AW23" s="112">
        <v>3</v>
      </c>
      <c r="AX23" s="112">
        <v>3</v>
      </c>
      <c r="AY23" s="113">
        <v>3</v>
      </c>
      <c r="AZ23" s="111">
        <v>3</v>
      </c>
      <c r="BA23" s="112">
        <v>2</v>
      </c>
      <c r="BB23" s="112">
        <v>3</v>
      </c>
      <c r="BC23" s="113">
        <v>2</v>
      </c>
      <c r="BD23" s="91">
        <f t="shared" si="1"/>
        <v>39</v>
      </c>
      <c r="BE23" s="91">
        <f t="shared" si="2"/>
        <v>34</v>
      </c>
      <c r="BF23" s="91">
        <f t="shared" si="3"/>
        <v>44</v>
      </c>
      <c r="BG23" s="91">
        <f t="shared" si="4"/>
        <v>37</v>
      </c>
    </row>
    <row r="24" spans="1:59" x14ac:dyDescent="0.2">
      <c r="A24" s="394"/>
      <c r="B24" s="47" t="s">
        <v>118</v>
      </c>
      <c r="C24" s="48" t="s">
        <v>119</v>
      </c>
      <c r="D24" s="49"/>
      <c r="E24" s="50"/>
      <c r="F24" s="50"/>
      <c r="G24" s="51"/>
      <c r="H24" s="49"/>
      <c r="I24" s="50"/>
      <c r="J24" s="50"/>
      <c r="K24" s="51"/>
      <c r="L24" s="49">
        <v>0</v>
      </c>
      <c r="M24" s="50">
        <v>0</v>
      </c>
      <c r="N24" s="50">
        <v>1</v>
      </c>
      <c r="O24" s="51">
        <v>1</v>
      </c>
      <c r="P24" s="49"/>
      <c r="Q24" s="50"/>
      <c r="R24" s="50"/>
      <c r="S24" s="51"/>
      <c r="T24" s="49"/>
      <c r="U24" s="50"/>
      <c r="V24" s="50"/>
      <c r="W24" s="51"/>
      <c r="X24" s="68"/>
      <c r="Y24" s="69"/>
      <c r="Z24" s="69"/>
      <c r="AA24" s="70"/>
      <c r="AB24" s="49"/>
      <c r="AC24" s="50"/>
      <c r="AD24" s="50"/>
      <c r="AE24" s="51"/>
      <c r="AF24" s="49"/>
      <c r="AG24" s="50"/>
      <c r="AH24" s="50"/>
      <c r="AI24" s="51"/>
      <c r="AJ24" s="49">
        <v>30</v>
      </c>
      <c r="AK24" s="50">
        <v>25</v>
      </c>
      <c r="AL24" s="50">
        <v>39</v>
      </c>
      <c r="AM24" s="51">
        <v>32</v>
      </c>
      <c r="AN24" s="49"/>
      <c r="AO24" s="50"/>
      <c r="AP24" s="50"/>
      <c r="AQ24" s="51"/>
      <c r="AR24" s="49">
        <v>0</v>
      </c>
      <c r="AS24" s="50">
        <v>0</v>
      </c>
      <c r="AT24" s="50">
        <v>3</v>
      </c>
      <c r="AU24" s="51">
        <v>2</v>
      </c>
      <c r="AV24" s="49">
        <v>6</v>
      </c>
      <c r="AW24" s="50">
        <v>4</v>
      </c>
      <c r="AX24" s="50">
        <v>7</v>
      </c>
      <c r="AY24" s="51">
        <v>5</v>
      </c>
      <c r="AZ24" s="49">
        <v>27</v>
      </c>
      <c r="BA24" s="50">
        <v>12</v>
      </c>
      <c r="BB24" s="50">
        <v>30</v>
      </c>
      <c r="BC24" s="51">
        <v>13</v>
      </c>
      <c r="BD24" s="91">
        <f t="shared" si="1"/>
        <v>63</v>
      </c>
      <c r="BE24" s="91">
        <f t="shared" si="2"/>
        <v>41</v>
      </c>
      <c r="BF24" s="91">
        <f t="shared" si="3"/>
        <v>80</v>
      </c>
      <c r="BG24" s="91">
        <f t="shared" si="4"/>
        <v>53</v>
      </c>
    </row>
    <row r="25" spans="1:59" x14ac:dyDescent="0.2">
      <c r="A25" s="394"/>
      <c r="B25" s="47" t="s">
        <v>120</v>
      </c>
      <c r="C25" s="48" t="s">
        <v>121</v>
      </c>
      <c r="D25" s="49"/>
      <c r="E25" s="50"/>
      <c r="F25" s="50"/>
      <c r="G25" s="51"/>
      <c r="H25" s="49"/>
      <c r="I25" s="50"/>
      <c r="J25" s="50"/>
      <c r="K25" s="51"/>
      <c r="L25" s="49"/>
      <c r="M25" s="50"/>
      <c r="N25" s="50"/>
      <c r="O25" s="51"/>
      <c r="P25" s="49"/>
      <c r="Q25" s="50"/>
      <c r="R25" s="50"/>
      <c r="S25" s="51"/>
      <c r="T25" s="49"/>
      <c r="U25" s="50"/>
      <c r="V25" s="50"/>
      <c r="W25" s="51"/>
      <c r="X25" s="68"/>
      <c r="Y25" s="69"/>
      <c r="Z25" s="69"/>
      <c r="AA25" s="70"/>
      <c r="AB25" s="49"/>
      <c r="AC25" s="50"/>
      <c r="AD25" s="50"/>
      <c r="AE25" s="51"/>
      <c r="AF25" s="49"/>
      <c r="AG25" s="50"/>
      <c r="AH25" s="50"/>
      <c r="AI25" s="51"/>
      <c r="AJ25" s="49">
        <v>6</v>
      </c>
      <c r="AK25" s="50">
        <v>6</v>
      </c>
      <c r="AL25" s="50">
        <v>7</v>
      </c>
      <c r="AM25" s="51">
        <v>7</v>
      </c>
      <c r="AN25" s="49"/>
      <c r="AO25" s="50"/>
      <c r="AP25" s="50"/>
      <c r="AQ25" s="51"/>
      <c r="AR25" s="49">
        <v>2</v>
      </c>
      <c r="AS25" s="50">
        <v>2</v>
      </c>
      <c r="AT25" s="50">
        <v>3</v>
      </c>
      <c r="AU25" s="51">
        <v>3</v>
      </c>
      <c r="AV25" s="49"/>
      <c r="AW25" s="50"/>
      <c r="AX25" s="50"/>
      <c r="AY25" s="51"/>
      <c r="AZ25" s="49">
        <v>3</v>
      </c>
      <c r="BA25" s="50">
        <v>2</v>
      </c>
      <c r="BB25" s="50">
        <v>4</v>
      </c>
      <c r="BC25" s="51">
        <v>3</v>
      </c>
      <c r="BD25" s="91">
        <f t="shared" si="1"/>
        <v>11</v>
      </c>
      <c r="BE25" s="91">
        <f t="shared" si="2"/>
        <v>10</v>
      </c>
      <c r="BF25" s="91">
        <f t="shared" si="3"/>
        <v>14</v>
      </c>
      <c r="BG25" s="91">
        <f t="shared" si="4"/>
        <v>13</v>
      </c>
    </row>
    <row r="26" spans="1:59" x14ac:dyDescent="0.2">
      <c r="A26" s="394"/>
      <c r="B26" s="47" t="s">
        <v>122</v>
      </c>
      <c r="C26" s="48" t="s">
        <v>123</v>
      </c>
      <c r="D26" s="49">
        <v>9</v>
      </c>
      <c r="E26" s="50">
        <v>9</v>
      </c>
      <c r="F26" s="50">
        <v>24</v>
      </c>
      <c r="G26" s="51">
        <v>19</v>
      </c>
      <c r="H26" s="49">
        <v>33</v>
      </c>
      <c r="I26" s="50">
        <v>27</v>
      </c>
      <c r="J26" s="50">
        <v>38</v>
      </c>
      <c r="K26" s="51">
        <v>31</v>
      </c>
      <c r="L26" s="49"/>
      <c r="M26" s="50"/>
      <c r="N26" s="50"/>
      <c r="O26" s="51"/>
      <c r="P26" s="49"/>
      <c r="Q26" s="50"/>
      <c r="R26" s="50"/>
      <c r="S26" s="51"/>
      <c r="T26" s="49"/>
      <c r="U26" s="50"/>
      <c r="V26" s="50"/>
      <c r="W26" s="51"/>
      <c r="X26" s="68"/>
      <c r="Y26" s="69"/>
      <c r="Z26" s="69"/>
      <c r="AA26" s="70"/>
      <c r="AB26" s="49"/>
      <c r="AC26" s="50"/>
      <c r="AD26" s="50"/>
      <c r="AE26" s="51"/>
      <c r="AF26" s="49"/>
      <c r="AG26" s="50"/>
      <c r="AH26" s="50"/>
      <c r="AI26" s="51"/>
      <c r="AJ26" s="49">
        <v>82</v>
      </c>
      <c r="AK26" s="50">
        <v>75</v>
      </c>
      <c r="AL26" s="50">
        <v>123</v>
      </c>
      <c r="AM26" s="51">
        <v>108</v>
      </c>
      <c r="AN26" s="49"/>
      <c r="AO26" s="50"/>
      <c r="AP26" s="50"/>
      <c r="AQ26" s="51"/>
      <c r="AR26" s="49">
        <v>41</v>
      </c>
      <c r="AS26" s="50">
        <v>30</v>
      </c>
      <c r="AT26" s="50">
        <v>61</v>
      </c>
      <c r="AU26" s="51">
        <v>45</v>
      </c>
      <c r="AV26" s="49">
        <v>28</v>
      </c>
      <c r="AW26" s="50">
        <v>22</v>
      </c>
      <c r="AX26" s="50">
        <v>35</v>
      </c>
      <c r="AY26" s="51">
        <v>26</v>
      </c>
      <c r="AZ26" s="49">
        <v>70</v>
      </c>
      <c r="BA26" s="50">
        <v>41</v>
      </c>
      <c r="BB26" s="50">
        <v>83</v>
      </c>
      <c r="BC26" s="51">
        <v>45</v>
      </c>
      <c r="BD26" s="91">
        <f t="shared" si="1"/>
        <v>263</v>
      </c>
      <c r="BE26" s="91">
        <f t="shared" si="2"/>
        <v>204</v>
      </c>
      <c r="BF26" s="91">
        <f t="shared" si="3"/>
        <v>364</v>
      </c>
      <c r="BG26" s="91">
        <f t="shared" si="4"/>
        <v>274</v>
      </c>
    </row>
    <row r="27" spans="1:59" ht="30" x14ac:dyDescent="0.2">
      <c r="A27" s="394"/>
      <c r="B27" s="47" t="s">
        <v>124</v>
      </c>
      <c r="C27" s="48" t="s">
        <v>125</v>
      </c>
      <c r="D27" s="49">
        <v>0</v>
      </c>
      <c r="E27" s="50">
        <v>0</v>
      </c>
      <c r="F27" s="50">
        <v>3</v>
      </c>
      <c r="G27" s="51">
        <v>2</v>
      </c>
      <c r="H27" s="49"/>
      <c r="I27" s="50"/>
      <c r="J27" s="50"/>
      <c r="K27" s="51"/>
      <c r="L27" s="49"/>
      <c r="M27" s="50"/>
      <c r="N27" s="50"/>
      <c r="O27" s="51"/>
      <c r="P27" s="49"/>
      <c r="Q27" s="50"/>
      <c r="R27" s="50"/>
      <c r="S27" s="51"/>
      <c r="T27" s="49"/>
      <c r="U27" s="50"/>
      <c r="V27" s="50"/>
      <c r="W27" s="51"/>
      <c r="X27" s="68"/>
      <c r="Y27" s="69"/>
      <c r="Z27" s="69"/>
      <c r="AA27" s="70"/>
      <c r="AB27" s="49"/>
      <c r="AC27" s="50"/>
      <c r="AD27" s="50"/>
      <c r="AE27" s="51"/>
      <c r="AF27" s="49"/>
      <c r="AG27" s="50"/>
      <c r="AH27" s="50"/>
      <c r="AI27" s="51"/>
      <c r="AJ27" s="49">
        <v>8</v>
      </c>
      <c r="AK27" s="50">
        <v>8</v>
      </c>
      <c r="AL27" s="50">
        <v>8</v>
      </c>
      <c r="AM27" s="51">
        <v>8</v>
      </c>
      <c r="AN27" s="49"/>
      <c r="AO27" s="50"/>
      <c r="AP27" s="50"/>
      <c r="AQ27" s="51"/>
      <c r="AR27" s="49">
        <v>2</v>
      </c>
      <c r="AS27" s="50">
        <v>2</v>
      </c>
      <c r="AT27" s="50">
        <v>3</v>
      </c>
      <c r="AU27" s="51">
        <v>3</v>
      </c>
      <c r="AV27" s="49">
        <v>2</v>
      </c>
      <c r="AW27" s="50">
        <v>2</v>
      </c>
      <c r="AX27" s="50">
        <v>2</v>
      </c>
      <c r="AY27" s="51">
        <v>2</v>
      </c>
      <c r="AZ27" s="49"/>
      <c r="BA27" s="50"/>
      <c r="BB27" s="50"/>
      <c r="BC27" s="51"/>
      <c r="BD27" s="91">
        <f t="shared" si="1"/>
        <v>12</v>
      </c>
      <c r="BE27" s="91">
        <f t="shared" si="2"/>
        <v>12</v>
      </c>
      <c r="BF27" s="91">
        <f t="shared" si="3"/>
        <v>16</v>
      </c>
      <c r="BG27" s="91">
        <f t="shared" si="4"/>
        <v>15</v>
      </c>
    </row>
    <row r="28" spans="1:59" x14ac:dyDescent="0.2">
      <c r="A28" s="394"/>
      <c r="B28" s="47" t="s">
        <v>126</v>
      </c>
      <c r="C28" s="48" t="s">
        <v>127</v>
      </c>
      <c r="D28" s="49">
        <v>5</v>
      </c>
      <c r="E28" s="50">
        <v>5</v>
      </c>
      <c r="F28" s="50">
        <v>12</v>
      </c>
      <c r="G28" s="51">
        <v>9</v>
      </c>
      <c r="H28" s="49">
        <v>10</v>
      </c>
      <c r="I28" s="50">
        <v>9</v>
      </c>
      <c r="J28" s="50">
        <v>12</v>
      </c>
      <c r="K28" s="51">
        <v>11</v>
      </c>
      <c r="L28" s="49"/>
      <c r="M28" s="50"/>
      <c r="N28" s="50"/>
      <c r="O28" s="51"/>
      <c r="P28" s="49"/>
      <c r="Q28" s="50"/>
      <c r="R28" s="50"/>
      <c r="S28" s="51"/>
      <c r="T28" s="49"/>
      <c r="U28" s="50"/>
      <c r="V28" s="50"/>
      <c r="W28" s="51"/>
      <c r="X28" s="68"/>
      <c r="Y28" s="69"/>
      <c r="Z28" s="69"/>
      <c r="AA28" s="70"/>
      <c r="AB28" s="49"/>
      <c r="AC28" s="50"/>
      <c r="AD28" s="50"/>
      <c r="AE28" s="51"/>
      <c r="AF28" s="49"/>
      <c r="AG28" s="50"/>
      <c r="AH28" s="50"/>
      <c r="AI28" s="51"/>
      <c r="AJ28" s="49">
        <v>43</v>
      </c>
      <c r="AK28" s="50">
        <v>41</v>
      </c>
      <c r="AL28" s="50">
        <v>43</v>
      </c>
      <c r="AM28" s="51">
        <v>41</v>
      </c>
      <c r="AN28" s="49"/>
      <c r="AO28" s="50"/>
      <c r="AP28" s="50"/>
      <c r="AQ28" s="51"/>
      <c r="AR28" s="49">
        <v>11</v>
      </c>
      <c r="AS28" s="50">
        <v>9</v>
      </c>
      <c r="AT28" s="50">
        <v>21</v>
      </c>
      <c r="AU28" s="51">
        <v>15</v>
      </c>
      <c r="AV28" s="49">
        <v>10</v>
      </c>
      <c r="AW28" s="50">
        <v>5</v>
      </c>
      <c r="AX28" s="50">
        <v>13</v>
      </c>
      <c r="AY28" s="51">
        <v>7</v>
      </c>
      <c r="AZ28" s="49">
        <v>20</v>
      </c>
      <c r="BA28" s="50">
        <v>10</v>
      </c>
      <c r="BB28" s="50">
        <v>24</v>
      </c>
      <c r="BC28" s="51">
        <v>11</v>
      </c>
      <c r="BD28" s="91">
        <f t="shared" si="1"/>
        <v>99</v>
      </c>
      <c r="BE28" s="91">
        <f t="shared" si="2"/>
        <v>79</v>
      </c>
      <c r="BF28" s="91">
        <f t="shared" si="3"/>
        <v>125</v>
      </c>
      <c r="BG28" s="91">
        <f t="shared" si="4"/>
        <v>94</v>
      </c>
    </row>
    <row r="29" spans="1:59" x14ac:dyDescent="0.2">
      <c r="A29" s="394"/>
      <c r="B29" s="47" t="s">
        <v>128</v>
      </c>
      <c r="C29" s="48" t="s">
        <v>129</v>
      </c>
      <c r="D29" s="49">
        <v>2</v>
      </c>
      <c r="E29" s="50">
        <v>2</v>
      </c>
      <c r="F29" s="50">
        <v>4</v>
      </c>
      <c r="G29" s="51">
        <v>4</v>
      </c>
      <c r="H29" s="49">
        <v>5</v>
      </c>
      <c r="I29" s="50">
        <v>4</v>
      </c>
      <c r="J29" s="50">
        <v>5</v>
      </c>
      <c r="K29" s="51">
        <v>4</v>
      </c>
      <c r="L29" s="49"/>
      <c r="M29" s="50"/>
      <c r="N29" s="50"/>
      <c r="O29" s="51"/>
      <c r="P29" s="49"/>
      <c r="Q29" s="50"/>
      <c r="R29" s="50"/>
      <c r="S29" s="51"/>
      <c r="T29" s="49"/>
      <c r="U29" s="50"/>
      <c r="V29" s="50"/>
      <c r="W29" s="51"/>
      <c r="X29" s="68"/>
      <c r="Y29" s="69"/>
      <c r="Z29" s="69"/>
      <c r="AA29" s="70"/>
      <c r="AB29" s="49"/>
      <c r="AC29" s="50"/>
      <c r="AD29" s="50"/>
      <c r="AE29" s="51"/>
      <c r="AF29" s="49"/>
      <c r="AG29" s="50"/>
      <c r="AH29" s="50"/>
      <c r="AI29" s="51"/>
      <c r="AJ29" s="49">
        <v>12</v>
      </c>
      <c r="AK29" s="50">
        <v>11</v>
      </c>
      <c r="AL29" s="50">
        <v>12</v>
      </c>
      <c r="AM29" s="51">
        <v>11</v>
      </c>
      <c r="AN29" s="49"/>
      <c r="AO29" s="50"/>
      <c r="AP29" s="50"/>
      <c r="AQ29" s="51"/>
      <c r="AR29" s="49">
        <v>0</v>
      </c>
      <c r="AS29" s="50">
        <v>0</v>
      </c>
      <c r="AT29" s="50">
        <v>3</v>
      </c>
      <c r="AU29" s="51">
        <v>2</v>
      </c>
      <c r="AV29" s="49">
        <v>1</v>
      </c>
      <c r="AW29" s="50">
        <v>1</v>
      </c>
      <c r="AX29" s="50">
        <v>2</v>
      </c>
      <c r="AY29" s="51">
        <v>2</v>
      </c>
      <c r="AZ29" s="49">
        <v>1</v>
      </c>
      <c r="BA29" s="50">
        <v>1</v>
      </c>
      <c r="BB29" s="50">
        <v>4</v>
      </c>
      <c r="BC29" s="51">
        <v>2</v>
      </c>
      <c r="BD29" s="91">
        <f t="shared" si="1"/>
        <v>21</v>
      </c>
      <c r="BE29" s="91">
        <f t="shared" si="2"/>
        <v>19</v>
      </c>
      <c r="BF29" s="91">
        <f t="shared" si="3"/>
        <v>30</v>
      </c>
      <c r="BG29" s="91">
        <f t="shared" si="4"/>
        <v>25</v>
      </c>
    </row>
    <row r="30" spans="1:59" ht="30" x14ac:dyDescent="0.2">
      <c r="A30" s="394"/>
      <c r="B30" s="47" t="s">
        <v>130</v>
      </c>
      <c r="C30" s="48" t="s">
        <v>131</v>
      </c>
      <c r="D30" s="49"/>
      <c r="E30" s="50"/>
      <c r="F30" s="50"/>
      <c r="G30" s="51"/>
      <c r="H30" s="49">
        <v>7</v>
      </c>
      <c r="I30" s="50">
        <v>6</v>
      </c>
      <c r="J30" s="50">
        <v>8</v>
      </c>
      <c r="K30" s="51">
        <v>6</v>
      </c>
      <c r="L30" s="49">
        <v>0</v>
      </c>
      <c r="M30" s="50">
        <v>0</v>
      </c>
      <c r="N30" s="50">
        <v>1</v>
      </c>
      <c r="O30" s="51">
        <v>1</v>
      </c>
      <c r="P30" s="49">
        <v>1</v>
      </c>
      <c r="Q30" s="50">
        <v>1</v>
      </c>
      <c r="R30" s="50">
        <v>1</v>
      </c>
      <c r="S30" s="51">
        <v>1</v>
      </c>
      <c r="T30" s="49"/>
      <c r="U30" s="50"/>
      <c r="V30" s="50"/>
      <c r="W30" s="51"/>
      <c r="X30" s="68"/>
      <c r="Y30" s="69"/>
      <c r="Z30" s="69"/>
      <c r="AA30" s="70"/>
      <c r="AB30" s="49"/>
      <c r="AC30" s="50"/>
      <c r="AD30" s="50"/>
      <c r="AE30" s="51"/>
      <c r="AF30" s="49"/>
      <c r="AG30" s="50"/>
      <c r="AH30" s="50"/>
      <c r="AI30" s="51"/>
      <c r="AJ30" s="49">
        <v>22</v>
      </c>
      <c r="AK30" s="50">
        <v>22</v>
      </c>
      <c r="AL30" s="50">
        <v>38</v>
      </c>
      <c r="AM30" s="51">
        <v>32</v>
      </c>
      <c r="AN30" s="49"/>
      <c r="AO30" s="50"/>
      <c r="AP30" s="50"/>
      <c r="AQ30" s="51"/>
      <c r="AR30" s="49">
        <v>0</v>
      </c>
      <c r="AS30" s="50">
        <v>0</v>
      </c>
      <c r="AT30" s="50">
        <v>1</v>
      </c>
      <c r="AU30" s="51">
        <v>1</v>
      </c>
      <c r="AV30" s="49">
        <v>1</v>
      </c>
      <c r="AW30" s="50">
        <v>1</v>
      </c>
      <c r="AX30" s="50">
        <v>1</v>
      </c>
      <c r="AY30" s="51">
        <v>1</v>
      </c>
      <c r="AZ30" s="49">
        <v>19</v>
      </c>
      <c r="BA30" s="50">
        <v>11</v>
      </c>
      <c r="BB30" s="50">
        <v>21</v>
      </c>
      <c r="BC30" s="51">
        <v>12</v>
      </c>
      <c r="BD30" s="91">
        <f t="shared" si="1"/>
        <v>50</v>
      </c>
      <c r="BE30" s="91">
        <f t="shared" si="2"/>
        <v>41</v>
      </c>
      <c r="BF30" s="91">
        <f t="shared" si="3"/>
        <v>71</v>
      </c>
      <c r="BG30" s="91">
        <f t="shared" si="4"/>
        <v>54</v>
      </c>
    </row>
    <row r="31" spans="1:59" ht="60" x14ac:dyDescent="0.2">
      <c r="A31" s="394"/>
      <c r="B31" s="47" t="s">
        <v>132</v>
      </c>
      <c r="C31" s="48" t="s">
        <v>133</v>
      </c>
      <c r="D31" s="49">
        <v>0</v>
      </c>
      <c r="E31" s="50">
        <v>0</v>
      </c>
      <c r="F31" s="50">
        <v>1</v>
      </c>
      <c r="G31" s="51">
        <v>1</v>
      </c>
      <c r="H31" s="49">
        <v>1</v>
      </c>
      <c r="I31" s="50">
        <v>1</v>
      </c>
      <c r="J31" s="50">
        <v>1</v>
      </c>
      <c r="K31" s="51">
        <v>1</v>
      </c>
      <c r="L31" s="49"/>
      <c r="M31" s="50"/>
      <c r="N31" s="50"/>
      <c r="O31" s="51"/>
      <c r="P31" s="49"/>
      <c r="Q31" s="50"/>
      <c r="R31" s="50"/>
      <c r="S31" s="51"/>
      <c r="T31" s="49"/>
      <c r="U31" s="50"/>
      <c r="V31" s="50"/>
      <c r="W31" s="51"/>
      <c r="X31" s="68"/>
      <c r="Y31" s="69"/>
      <c r="Z31" s="69"/>
      <c r="AA31" s="70"/>
      <c r="AB31" s="49"/>
      <c r="AC31" s="50"/>
      <c r="AD31" s="50"/>
      <c r="AE31" s="51"/>
      <c r="AF31" s="49"/>
      <c r="AG31" s="50"/>
      <c r="AH31" s="50"/>
      <c r="AI31" s="51"/>
      <c r="AJ31" s="49">
        <v>6</v>
      </c>
      <c r="AK31" s="50">
        <v>5</v>
      </c>
      <c r="AL31" s="50">
        <v>7</v>
      </c>
      <c r="AM31" s="51">
        <v>6</v>
      </c>
      <c r="AN31" s="49"/>
      <c r="AO31" s="50"/>
      <c r="AP31" s="50"/>
      <c r="AQ31" s="51"/>
      <c r="AR31" s="49">
        <v>3</v>
      </c>
      <c r="AS31" s="50">
        <v>2</v>
      </c>
      <c r="AT31" s="50">
        <v>3</v>
      </c>
      <c r="AU31" s="51">
        <v>2</v>
      </c>
      <c r="AV31" s="49">
        <v>0</v>
      </c>
      <c r="AW31" s="50">
        <v>0</v>
      </c>
      <c r="AX31" s="50">
        <v>2</v>
      </c>
      <c r="AY31" s="51">
        <v>2</v>
      </c>
      <c r="AZ31" s="49">
        <v>3</v>
      </c>
      <c r="BA31" s="50">
        <v>1</v>
      </c>
      <c r="BB31" s="50">
        <v>3</v>
      </c>
      <c r="BC31" s="51">
        <v>1</v>
      </c>
      <c r="BD31" s="91">
        <f t="shared" si="1"/>
        <v>13</v>
      </c>
      <c r="BE31" s="91">
        <f t="shared" si="2"/>
        <v>9</v>
      </c>
      <c r="BF31" s="91">
        <f t="shared" si="3"/>
        <v>17</v>
      </c>
      <c r="BG31" s="91">
        <f t="shared" si="4"/>
        <v>13</v>
      </c>
    </row>
    <row r="32" spans="1:59" x14ac:dyDescent="0.2">
      <c r="A32" s="394"/>
      <c r="B32" s="47" t="s">
        <v>134</v>
      </c>
      <c r="C32" s="48" t="s">
        <v>135</v>
      </c>
      <c r="D32" s="49">
        <v>2</v>
      </c>
      <c r="E32" s="50">
        <v>2</v>
      </c>
      <c r="F32" s="50">
        <v>2</v>
      </c>
      <c r="G32" s="51">
        <v>2</v>
      </c>
      <c r="H32" s="49">
        <v>4</v>
      </c>
      <c r="I32" s="50">
        <v>3</v>
      </c>
      <c r="J32" s="50">
        <v>5</v>
      </c>
      <c r="K32" s="51">
        <v>4</v>
      </c>
      <c r="L32" s="49"/>
      <c r="M32" s="50"/>
      <c r="N32" s="50"/>
      <c r="O32" s="51"/>
      <c r="P32" s="49"/>
      <c r="Q32" s="50"/>
      <c r="R32" s="50"/>
      <c r="S32" s="51"/>
      <c r="T32" s="49"/>
      <c r="U32" s="50"/>
      <c r="V32" s="50"/>
      <c r="W32" s="51"/>
      <c r="X32" s="68"/>
      <c r="Y32" s="69"/>
      <c r="Z32" s="69"/>
      <c r="AA32" s="70"/>
      <c r="AB32" s="49"/>
      <c r="AC32" s="50"/>
      <c r="AD32" s="50"/>
      <c r="AE32" s="51"/>
      <c r="AF32" s="49"/>
      <c r="AG32" s="50"/>
      <c r="AH32" s="50"/>
      <c r="AI32" s="51"/>
      <c r="AJ32" s="49">
        <v>38</v>
      </c>
      <c r="AK32" s="50">
        <v>34</v>
      </c>
      <c r="AL32" s="50">
        <v>58</v>
      </c>
      <c r="AM32" s="51">
        <v>47</v>
      </c>
      <c r="AN32" s="49"/>
      <c r="AO32" s="50"/>
      <c r="AP32" s="50"/>
      <c r="AQ32" s="51"/>
      <c r="AR32" s="49">
        <v>7</v>
      </c>
      <c r="AS32" s="50">
        <v>7</v>
      </c>
      <c r="AT32" s="50">
        <v>12</v>
      </c>
      <c r="AU32" s="51">
        <v>10</v>
      </c>
      <c r="AV32" s="49">
        <v>8</v>
      </c>
      <c r="AW32" s="50">
        <v>7</v>
      </c>
      <c r="AX32" s="50">
        <v>11</v>
      </c>
      <c r="AY32" s="51">
        <v>8</v>
      </c>
      <c r="AZ32" s="49">
        <v>16</v>
      </c>
      <c r="BA32" s="50">
        <v>10</v>
      </c>
      <c r="BB32" s="50">
        <v>28</v>
      </c>
      <c r="BC32" s="51">
        <v>17</v>
      </c>
      <c r="BD32" s="91">
        <f t="shared" si="1"/>
        <v>75</v>
      </c>
      <c r="BE32" s="91">
        <f t="shared" si="2"/>
        <v>63</v>
      </c>
      <c r="BF32" s="91">
        <f t="shared" si="3"/>
        <v>116</v>
      </c>
      <c r="BG32" s="91">
        <f t="shared" si="4"/>
        <v>88</v>
      </c>
    </row>
    <row r="33" spans="1:59" ht="30" x14ac:dyDescent="0.2">
      <c r="A33" s="394"/>
      <c r="B33" s="47" t="s">
        <v>136</v>
      </c>
      <c r="C33" s="48" t="s">
        <v>137</v>
      </c>
      <c r="D33" s="49"/>
      <c r="E33" s="50"/>
      <c r="F33" s="50"/>
      <c r="G33" s="51"/>
      <c r="H33" s="49"/>
      <c r="I33" s="50"/>
      <c r="J33" s="50"/>
      <c r="K33" s="51"/>
      <c r="L33" s="49"/>
      <c r="M33" s="50"/>
      <c r="N33" s="50"/>
      <c r="O33" s="51"/>
      <c r="P33" s="49"/>
      <c r="Q33" s="50"/>
      <c r="R33" s="50"/>
      <c r="S33" s="51"/>
      <c r="T33" s="49"/>
      <c r="U33" s="50"/>
      <c r="V33" s="50"/>
      <c r="W33" s="51"/>
      <c r="X33" s="68"/>
      <c r="Y33" s="69"/>
      <c r="Z33" s="69"/>
      <c r="AA33" s="70"/>
      <c r="AB33" s="49"/>
      <c r="AC33" s="50"/>
      <c r="AD33" s="50"/>
      <c r="AE33" s="51"/>
      <c r="AF33" s="49"/>
      <c r="AG33" s="50"/>
      <c r="AH33" s="50"/>
      <c r="AI33" s="51"/>
      <c r="AJ33" s="49">
        <v>1</v>
      </c>
      <c r="AK33" s="50">
        <v>1</v>
      </c>
      <c r="AL33" s="50">
        <v>1</v>
      </c>
      <c r="AM33" s="51">
        <v>1</v>
      </c>
      <c r="AN33" s="49"/>
      <c r="AO33" s="50"/>
      <c r="AP33" s="50"/>
      <c r="AQ33" s="51"/>
      <c r="AR33" s="49"/>
      <c r="AS33" s="50"/>
      <c r="AT33" s="50"/>
      <c r="AU33" s="51"/>
      <c r="AV33" s="49"/>
      <c r="AW33" s="50"/>
      <c r="AX33" s="50"/>
      <c r="AY33" s="51"/>
      <c r="AZ33" s="49"/>
      <c r="BA33" s="50"/>
      <c r="BB33" s="50"/>
      <c r="BC33" s="51"/>
      <c r="BD33" s="91">
        <f t="shared" si="1"/>
        <v>1</v>
      </c>
      <c r="BE33" s="91">
        <f t="shared" si="2"/>
        <v>1</v>
      </c>
      <c r="BF33" s="91">
        <f t="shared" si="3"/>
        <v>1</v>
      </c>
      <c r="BG33" s="91">
        <f t="shared" si="4"/>
        <v>1</v>
      </c>
    </row>
    <row r="34" spans="1:59" ht="30" x14ac:dyDescent="0.2">
      <c r="A34" s="393"/>
      <c r="B34" s="114" t="s">
        <v>138</v>
      </c>
      <c r="C34" s="115" t="s">
        <v>139</v>
      </c>
      <c r="D34" s="116"/>
      <c r="E34" s="117"/>
      <c r="F34" s="117"/>
      <c r="G34" s="118"/>
      <c r="H34" s="116"/>
      <c r="I34" s="117"/>
      <c r="J34" s="117"/>
      <c r="K34" s="118"/>
      <c r="L34" s="116"/>
      <c r="M34" s="117"/>
      <c r="N34" s="117"/>
      <c r="O34" s="118"/>
      <c r="P34" s="116"/>
      <c r="Q34" s="117"/>
      <c r="R34" s="117"/>
      <c r="S34" s="118"/>
      <c r="T34" s="116">
        <v>1</v>
      </c>
      <c r="U34" s="117">
        <v>1</v>
      </c>
      <c r="V34" s="117">
        <v>1</v>
      </c>
      <c r="W34" s="118">
        <v>1</v>
      </c>
      <c r="X34" s="181"/>
      <c r="Y34" s="182"/>
      <c r="Z34" s="182"/>
      <c r="AA34" s="183"/>
      <c r="AB34" s="116"/>
      <c r="AC34" s="117"/>
      <c r="AD34" s="117"/>
      <c r="AE34" s="118"/>
      <c r="AF34" s="116"/>
      <c r="AG34" s="117"/>
      <c r="AH34" s="117"/>
      <c r="AI34" s="118"/>
      <c r="AJ34" s="116">
        <v>1</v>
      </c>
      <c r="AK34" s="117">
        <v>1</v>
      </c>
      <c r="AL34" s="117">
        <v>2</v>
      </c>
      <c r="AM34" s="118">
        <v>2</v>
      </c>
      <c r="AN34" s="116"/>
      <c r="AO34" s="117"/>
      <c r="AP34" s="117"/>
      <c r="AQ34" s="118"/>
      <c r="AR34" s="116"/>
      <c r="AS34" s="117"/>
      <c r="AT34" s="117"/>
      <c r="AU34" s="118"/>
      <c r="AV34" s="116"/>
      <c r="AW34" s="117"/>
      <c r="AX34" s="117"/>
      <c r="AY34" s="118"/>
      <c r="AZ34" s="116">
        <v>9</v>
      </c>
      <c r="BA34" s="117">
        <v>6</v>
      </c>
      <c r="BB34" s="117">
        <v>9</v>
      </c>
      <c r="BC34" s="118">
        <v>6</v>
      </c>
      <c r="BD34" s="91">
        <f t="shared" si="1"/>
        <v>11</v>
      </c>
      <c r="BE34" s="91">
        <f t="shared" si="2"/>
        <v>8</v>
      </c>
      <c r="BF34" s="91">
        <f t="shared" si="3"/>
        <v>12</v>
      </c>
      <c r="BG34" s="91">
        <f t="shared" si="4"/>
        <v>9</v>
      </c>
    </row>
    <row r="35" spans="1:59" ht="30" x14ac:dyDescent="0.2">
      <c r="A35" s="415" t="s">
        <v>140</v>
      </c>
      <c r="B35" s="119" t="s">
        <v>141</v>
      </c>
      <c r="C35" s="120" t="s">
        <v>142</v>
      </c>
      <c r="D35" s="121"/>
      <c r="E35" s="122"/>
      <c r="F35" s="122"/>
      <c r="G35" s="123"/>
      <c r="H35" s="121"/>
      <c r="I35" s="122"/>
      <c r="J35" s="122"/>
      <c r="K35" s="123"/>
      <c r="L35" s="121"/>
      <c r="M35" s="122"/>
      <c r="N35" s="122"/>
      <c r="O35" s="123"/>
      <c r="P35" s="121"/>
      <c r="Q35" s="122"/>
      <c r="R35" s="122"/>
      <c r="S35" s="123"/>
      <c r="T35" s="121"/>
      <c r="U35" s="122"/>
      <c r="V35" s="122"/>
      <c r="W35" s="123"/>
      <c r="X35" s="121"/>
      <c r="Y35" s="122"/>
      <c r="Z35" s="122"/>
      <c r="AA35" s="123"/>
      <c r="AB35" s="121"/>
      <c r="AC35" s="122"/>
      <c r="AD35" s="122"/>
      <c r="AE35" s="123"/>
      <c r="AF35" s="121"/>
      <c r="AG35" s="122"/>
      <c r="AH35" s="122"/>
      <c r="AI35" s="123"/>
      <c r="AJ35" s="121"/>
      <c r="AK35" s="122"/>
      <c r="AL35" s="122"/>
      <c r="AM35" s="123"/>
      <c r="AN35" s="121"/>
      <c r="AO35" s="122"/>
      <c r="AP35" s="122"/>
      <c r="AQ35" s="123"/>
      <c r="AR35" s="121"/>
      <c r="AS35" s="122"/>
      <c r="AT35" s="122"/>
      <c r="AU35" s="123"/>
      <c r="AV35" s="121"/>
      <c r="AW35" s="122"/>
      <c r="AX35" s="122"/>
      <c r="AY35" s="123"/>
      <c r="AZ35" s="121"/>
      <c r="BA35" s="122"/>
      <c r="BB35" s="122"/>
      <c r="BC35" s="123"/>
      <c r="BD35" s="91">
        <f t="shared" si="1"/>
        <v>0</v>
      </c>
      <c r="BE35" s="91">
        <f t="shared" si="2"/>
        <v>0</v>
      </c>
      <c r="BF35" s="91">
        <f t="shared" si="3"/>
        <v>0</v>
      </c>
      <c r="BG35" s="91">
        <f t="shared" si="4"/>
        <v>0</v>
      </c>
    </row>
    <row r="36" spans="1:59" ht="45" x14ac:dyDescent="0.2">
      <c r="A36" s="416"/>
      <c r="B36" s="124" t="s">
        <v>143</v>
      </c>
      <c r="C36" s="125" t="s">
        <v>144</v>
      </c>
      <c r="D36" s="126"/>
      <c r="E36" s="127"/>
      <c r="F36" s="127"/>
      <c r="G36" s="128"/>
      <c r="H36" s="126"/>
      <c r="I36" s="127"/>
      <c r="J36" s="127"/>
      <c r="K36" s="128"/>
      <c r="L36" s="126">
        <v>3</v>
      </c>
      <c r="M36" s="127">
        <v>2</v>
      </c>
      <c r="N36" s="127">
        <v>3</v>
      </c>
      <c r="O36" s="128">
        <v>2</v>
      </c>
      <c r="P36" s="126">
        <v>12</v>
      </c>
      <c r="Q36" s="127">
        <v>7</v>
      </c>
      <c r="R36" s="127">
        <v>17</v>
      </c>
      <c r="S36" s="128">
        <v>10</v>
      </c>
      <c r="T36" s="126"/>
      <c r="U36" s="127"/>
      <c r="V36" s="127"/>
      <c r="W36" s="128"/>
      <c r="X36" s="126">
        <v>6</v>
      </c>
      <c r="Y36" s="127">
        <v>2</v>
      </c>
      <c r="Z36" s="127">
        <v>6</v>
      </c>
      <c r="AA36" s="128">
        <v>2</v>
      </c>
      <c r="AB36" s="126"/>
      <c r="AC36" s="127"/>
      <c r="AD36" s="127"/>
      <c r="AE36" s="128"/>
      <c r="AF36" s="126"/>
      <c r="AG36" s="127"/>
      <c r="AH36" s="127"/>
      <c r="AI36" s="128"/>
      <c r="AJ36" s="126"/>
      <c r="AK36" s="127"/>
      <c r="AL36" s="127"/>
      <c r="AM36" s="128"/>
      <c r="AN36" s="126"/>
      <c r="AO36" s="127"/>
      <c r="AP36" s="127"/>
      <c r="AQ36" s="128"/>
      <c r="AR36" s="126"/>
      <c r="AS36" s="127"/>
      <c r="AT36" s="127"/>
      <c r="AU36" s="128"/>
      <c r="AV36" s="126"/>
      <c r="AW36" s="127"/>
      <c r="AX36" s="127"/>
      <c r="AY36" s="128"/>
      <c r="AZ36" s="126"/>
      <c r="BA36" s="127"/>
      <c r="BB36" s="127"/>
      <c r="BC36" s="128"/>
      <c r="BD36" s="91">
        <f t="shared" si="1"/>
        <v>21</v>
      </c>
      <c r="BE36" s="91">
        <f t="shared" si="2"/>
        <v>11</v>
      </c>
      <c r="BF36" s="91">
        <f t="shared" si="3"/>
        <v>26</v>
      </c>
      <c r="BG36" s="91">
        <f t="shared" si="4"/>
        <v>14</v>
      </c>
    </row>
    <row r="37" spans="1:59" x14ac:dyDescent="0.2">
      <c r="A37" s="417" t="s">
        <v>145</v>
      </c>
      <c r="B37" s="129" t="s">
        <v>146</v>
      </c>
      <c r="C37" s="130" t="s">
        <v>147</v>
      </c>
      <c r="D37" s="131"/>
      <c r="E37" s="132"/>
      <c r="F37" s="132"/>
      <c r="G37" s="133"/>
      <c r="H37" s="131"/>
      <c r="I37" s="132"/>
      <c r="J37" s="132"/>
      <c r="K37" s="133"/>
      <c r="L37" s="131"/>
      <c r="M37" s="132"/>
      <c r="N37" s="132"/>
      <c r="O37" s="133"/>
      <c r="P37" s="131">
        <v>6</v>
      </c>
      <c r="Q37" s="132">
        <v>2</v>
      </c>
      <c r="R37" s="132">
        <v>6</v>
      </c>
      <c r="S37" s="133">
        <v>2</v>
      </c>
      <c r="T37" s="131"/>
      <c r="U37" s="132"/>
      <c r="V37" s="132"/>
      <c r="W37" s="133"/>
      <c r="X37" s="250">
        <v>2</v>
      </c>
      <c r="Y37" s="251">
        <v>2</v>
      </c>
      <c r="Z37" s="251">
        <v>2</v>
      </c>
      <c r="AA37" s="252">
        <v>2</v>
      </c>
      <c r="AB37" s="131"/>
      <c r="AC37" s="132"/>
      <c r="AD37" s="132"/>
      <c r="AE37" s="133"/>
      <c r="AF37" s="131"/>
      <c r="AG37" s="132"/>
      <c r="AH37" s="132"/>
      <c r="AI37" s="133"/>
      <c r="AJ37" s="131"/>
      <c r="AK37" s="132"/>
      <c r="AL37" s="132"/>
      <c r="AM37" s="133"/>
      <c r="AN37" s="131"/>
      <c r="AO37" s="132"/>
      <c r="AP37" s="132"/>
      <c r="AQ37" s="133"/>
      <c r="AR37" s="131">
        <v>16</v>
      </c>
      <c r="AS37" s="132">
        <v>16</v>
      </c>
      <c r="AT37" s="132">
        <v>16</v>
      </c>
      <c r="AU37" s="133">
        <v>16</v>
      </c>
      <c r="AV37" s="131">
        <v>1</v>
      </c>
      <c r="AW37" s="132">
        <v>1</v>
      </c>
      <c r="AX37" s="132">
        <v>2</v>
      </c>
      <c r="AY37" s="133">
        <v>2</v>
      </c>
      <c r="AZ37" s="131"/>
      <c r="BA37" s="132"/>
      <c r="BB37" s="132"/>
      <c r="BC37" s="133"/>
      <c r="BD37" s="91">
        <f t="shared" si="1"/>
        <v>25</v>
      </c>
      <c r="BE37" s="91">
        <f t="shared" si="2"/>
        <v>21</v>
      </c>
      <c r="BF37" s="91">
        <f t="shared" si="3"/>
        <v>26</v>
      </c>
      <c r="BG37" s="91">
        <f t="shared" si="4"/>
        <v>22</v>
      </c>
    </row>
    <row r="38" spans="1:59" x14ac:dyDescent="0.2">
      <c r="A38" s="393"/>
      <c r="B38" s="134" t="s">
        <v>148</v>
      </c>
      <c r="C38" s="135" t="s">
        <v>149</v>
      </c>
      <c r="D38" s="136">
        <v>1</v>
      </c>
      <c r="E38" s="137">
        <v>1</v>
      </c>
      <c r="F38" s="137">
        <v>1</v>
      </c>
      <c r="G38" s="138">
        <v>1</v>
      </c>
      <c r="H38" s="136"/>
      <c r="I38" s="137"/>
      <c r="J38" s="137"/>
      <c r="K38" s="138"/>
      <c r="L38" s="136"/>
      <c r="M38" s="137"/>
      <c r="N38" s="137"/>
      <c r="O38" s="138"/>
      <c r="P38" s="136">
        <v>10</v>
      </c>
      <c r="Q38" s="137">
        <v>9</v>
      </c>
      <c r="R38" s="137">
        <v>14</v>
      </c>
      <c r="S38" s="138">
        <v>12</v>
      </c>
      <c r="T38" s="136"/>
      <c r="U38" s="137"/>
      <c r="V38" s="137"/>
      <c r="W38" s="138"/>
      <c r="X38" s="256">
        <v>20</v>
      </c>
      <c r="Y38" s="257">
        <v>18</v>
      </c>
      <c r="Z38" s="257">
        <v>24</v>
      </c>
      <c r="AA38" s="258">
        <v>22</v>
      </c>
      <c r="AB38" s="136"/>
      <c r="AC38" s="137"/>
      <c r="AD38" s="137"/>
      <c r="AE38" s="138"/>
      <c r="AF38" s="136"/>
      <c r="AG38" s="137"/>
      <c r="AH38" s="137"/>
      <c r="AI38" s="138"/>
      <c r="AJ38" s="136"/>
      <c r="AK38" s="137"/>
      <c r="AL38" s="137"/>
      <c r="AM38" s="138"/>
      <c r="AN38" s="136"/>
      <c r="AO38" s="137"/>
      <c r="AP38" s="137"/>
      <c r="AQ38" s="138"/>
      <c r="AR38" s="136">
        <v>5</v>
      </c>
      <c r="AS38" s="137">
        <v>5</v>
      </c>
      <c r="AT38" s="137">
        <v>5</v>
      </c>
      <c r="AU38" s="138">
        <v>5</v>
      </c>
      <c r="AV38" s="136">
        <v>4</v>
      </c>
      <c r="AW38" s="137">
        <v>4</v>
      </c>
      <c r="AX38" s="137">
        <v>4</v>
      </c>
      <c r="AY38" s="138">
        <v>4</v>
      </c>
      <c r="AZ38" s="136">
        <v>1</v>
      </c>
      <c r="BA38" s="137">
        <v>1</v>
      </c>
      <c r="BB38" s="137">
        <v>1</v>
      </c>
      <c r="BC38" s="138">
        <v>1</v>
      </c>
      <c r="BD38" s="91">
        <f t="shared" si="1"/>
        <v>41</v>
      </c>
      <c r="BE38" s="91">
        <f t="shared" si="2"/>
        <v>38</v>
      </c>
      <c r="BF38" s="91">
        <f t="shared" si="3"/>
        <v>49</v>
      </c>
      <c r="BG38" s="91">
        <f t="shared" si="4"/>
        <v>45</v>
      </c>
    </row>
    <row r="39" spans="1:59" x14ac:dyDescent="0.2">
      <c r="A39" s="395" t="s">
        <v>150</v>
      </c>
      <c r="B39" s="139" t="s">
        <v>151</v>
      </c>
      <c r="C39" s="140" t="s">
        <v>152</v>
      </c>
      <c r="D39" s="141"/>
      <c r="E39" s="142"/>
      <c r="F39" s="142"/>
      <c r="G39" s="143"/>
      <c r="H39" s="141"/>
      <c r="I39" s="142"/>
      <c r="J39" s="142"/>
      <c r="K39" s="143"/>
      <c r="L39" s="141"/>
      <c r="M39" s="142"/>
      <c r="N39" s="142"/>
      <c r="O39" s="143"/>
      <c r="P39" s="141"/>
      <c r="Q39" s="142"/>
      <c r="R39" s="142"/>
      <c r="S39" s="143"/>
      <c r="T39" s="141"/>
      <c r="U39" s="142"/>
      <c r="V39" s="142"/>
      <c r="W39" s="143"/>
      <c r="X39" s="141"/>
      <c r="Y39" s="142"/>
      <c r="Z39" s="142"/>
      <c r="AA39" s="143"/>
      <c r="AB39" s="141"/>
      <c r="AC39" s="142"/>
      <c r="AD39" s="142"/>
      <c r="AE39" s="143"/>
      <c r="AF39" s="141"/>
      <c r="AG39" s="142"/>
      <c r="AH39" s="142"/>
      <c r="AI39" s="143"/>
      <c r="AJ39" s="141"/>
      <c r="AK39" s="142"/>
      <c r="AL39" s="142"/>
      <c r="AM39" s="143"/>
      <c r="AN39" s="141"/>
      <c r="AO39" s="142"/>
      <c r="AP39" s="142"/>
      <c r="AQ39" s="143"/>
      <c r="AR39" s="141"/>
      <c r="AS39" s="142"/>
      <c r="AT39" s="142"/>
      <c r="AU39" s="143"/>
      <c r="AV39" s="141"/>
      <c r="AW39" s="142"/>
      <c r="AX39" s="142"/>
      <c r="AY39" s="143"/>
      <c r="AZ39" s="141"/>
      <c r="BA39" s="142"/>
      <c r="BB39" s="142"/>
      <c r="BC39" s="143"/>
      <c r="BD39" s="91">
        <f t="shared" si="1"/>
        <v>0</v>
      </c>
      <c r="BE39" s="91">
        <f t="shared" si="2"/>
        <v>0</v>
      </c>
      <c r="BF39" s="91">
        <f t="shared" si="3"/>
        <v>0</v>
      </c>
      <c r="BG39" s="91">
        <f t="shared" si="4"/>
        <v>0</v>
      </c>
    </row>
    <row r="40" spans="1:59" ht="30" x14ac:dyDescent="0.2">
      <c r="A40" s="396"/>
      <c r="B40" s="52" t="s">
        <v>153</v>
      </c>
      <c r="C40" s="57" t="s">
        <v>154</v>
      </c>
      <c r="D40" s="54"/>
      <c r="E40" s="55"/>
      <c r="F40" s="55"/>
      <c r="G40" s="56"/>
      <c r="H40" s="54"/>
      <c r="I40" s="55"/>
      <c r="J40" s="55"/>
      <c r="K40" s="56"/>
      <c r="L40" s="54"/>
      <c r="M40" s="55"/>
      <c r="N40" s="55"/>
      <c r="O40" s="56"/>
      <c r="P40" s="54"/>
      <c r="Q40" s="55"/>
      <c r="R40" s="55"/>
      <c r="S40" s="56"/>
      <c r="T40" s="54"/>
      <c r="U40" s="55"/>
      <c r="V40" s="55"/>
      <c r="W40" s="56"/>
      <c r="X40" s="54"/>
      <c r="Y40" s="55"/>
      <c r="Z40" s="55"/>
      <c r="AA40" s="56"/>
      <c r="AB40" s="54"/>
      <c r="AC40" s="55"/>
      <c r="AD40" s="55"/>
      <c r="AE40" s="56"/>
      <c r="AF40" s="54"/>
      <c r="AG40" s="55"/>
      <c r="AH40" s="55"/>
      <c r="AI40" s="56"/>
      <c r="AJ40" s="54"/>
      <c r="AK40" s="55"/>
      <c r="AL40" s="55"/>
      <c r="AM40" s="56"/>
      <c r="AN40" s="54"/>
      <c r="AO40" s="55"/>
      <c r="AP40" s="55"/>
      <c r="AQ40" s="56"/>
      <c r="AR40" s="54"/>
      <c r="AS40" s="55"/>
      <c r="AT40" s="55"/>
      <c r="AU40" s="56"/>
      <c r="AV40" s="54"/>
      <c r="AW40" s="55"/>
      <c r="AX40" s="55"/>
      <c r="AY40" s="56"/>
      <c r="AZ40" s="54"/>
      <c r="BA40" s="55"/>
      <c r="BB40" s="55"/>
      <c r="BC40" s="56"/>
      <c r="BD40" s="91">
        <f t="shared" si="1"/>
        <v>0</v>
      </c>
      <c r="BE40" s="91">
        <f t="shared" si="2"/>
        <v>0</v>
      </c>
      <c r="BF40" s="91">
        <f t="shared" si="3"/>
        <v>0</v>
      </c>
      <c r="BG40" s="91">
        <f t="shared" si="4"/>
        <v>0</v>
      </c>
    </row>
    <row r="41" spans="1:59" ht="30" x14ac:dyDescent="0.2">
      <c r="A41" s="397"/>
      <c r="B41" s="144" t="s">
        <v>155</v>
      </c>
      <c r="C41" s="145" t="s">
        <v>156</v>
      </c>
      <c r="D41" s="146"/>
      <c r="E41" s="147"/>
      <c r="F41" s="147"/>
      <c r="G41" s="148"/>
      <c r="H41" s="146"/>
      <c r="I41" s="147"/>
      <c r="J41" s="147"/>
      <c r="K41" s="148"/>
      <c r="L41" s="146"/>
      <c r="M41" s="147"/>
      <c r="N41" s="147"/>
      <c r="O41" s="148"/>
      <c r="P41" s="146"/>
      <c r="Q41" s="147"/>
      <c r="R41" s="147"/>
      <c r="S41" s="148"/>
      <c r="T41" s="146"/>
      <c r="U41" s="147"/>
      <c r="V41" s="147"/>
      <c r="W41" s="148"/>
      <c r="X41" s="146"/>
      <c r="Y41" s="147"/>
      <c r="Z41" s="147"/>
      <c r="AA41" s="148"/>
      <c r="AB41" s="146"/>
      <c r="AC41" s="147"/>
      <c r="AD41" s="147"/>
      <c r="AE41" s="148"/>
      <c r="AF41" s="146"/>
      <c r="AG41" s="147"/>
      <c r="AH41" s="147"/>
      <c r="AI41" s="148"/>
      <c r="AJ41" s="146"/>
      <c r="AK41" s="147"/>
      <c r="AL41" s="147"/>
      <c r="AM41" s="148"/>
      <c r="AN41" s="146"/>
      <c r="AO41" s="147"/>
      <c r="AP41" s="147"/>
      <c r="AQ41" s="148"/>
      <c r="AR41" s="146"/>
      <c r="AS41" s="147"/>
      <c r="AT41" s="147"/>
      <c r="AU41" s="148"/>
      <c r="AV41" s="146">
        <v>2</v>
      </c>
      <c r="AW41" s="147">
        <v>2</v>
      </c>
      <c r="AX41" s="147">
        <v>2</v>
      </c>
      <c r="AY41" s="148">
        <v>2</v>
      </c>
      <c r="AZ41" s="146"/>
      <c r="BA41" s="147"/>
      <c r="BB41" s="147"/>
      <c r="BC41" s="148"/>
      <c r="BD41" s="91">
        <f t="shared" si="1"/>
        <v>2</v>
      </c>
      <c r="BE41" s="91">
        <f t="shared" si="2"/>
        <v>2</v>
      </c>
      <c r="BF41" s="91">
        <f t="shared" si="3"/>
        <v>2</v>
      </c>
      <c r="BG41" s="91">
        <f t="shared" si="4"/>
        <v>2</v>
      </c>
    </row>
    <row r="42" spans="1:59" x14ac:dyDescent="0.2">
      <c r="A42" s="392" t="s">
        <v>157</v>
      </c>
      <c r="B42" s="149" t="s">
        <v>158</v>
      </c>
      <c r="C42" s="150" t="s">
        <v>159</v>
      </c>
      <c r="D42" s="151">
        <v>5</v>
      </c>
      <c r="E42" s="152">
        <v>5</v>
      </c>
      <c r="F42" s="152">
        <v>18</v>
      </c>
      <c r="G42" s="153">
        <v>17</v>
      </c>
      <c r="H42" s="151"/>
      <c r="I42" s="152"/>
      <c r="J42" s="152"/>
      <c r="K42" s="153"/>
      <c r="L42" s="151">
        <v>0</v>
      </c>
      <c r="M42" s="152">
        <v>0</v>
      </c>
      <c r="N42" s="152">
        <v>3</v>
      </c>
      <c r="O42" s="153">
        <v>3</v>
      </c>
      <c r="P42" s="151">
        <v>2</v>
      </c>
      <c r="Q42" s="152">
        <v>2</v>
      </c>
      <c r="R42" s="152">
        <v>3</v>
      </c>
      <c r="S42" s="153">
        <v>3</v>
      </c>
      <c r="T42" s="151">
        <v>202</v>
      </c>
      <c r="U42" s="152">
        <v>166</v>
      </c>
      <c r="V42" s="152">
        <v>248</v>
      </c>
      <c r="W42" s="153">
        <v>202</v>
      </c>
      <c r="X42" s="151"/>
      <c r="Y42" s="152"/>
      <c r="Z42" s="152"/>
      <c r="AA42" s="153"/>
      <c r="AB42" s="151">
        <v>0</v>
      </c>
      <c r="AC42" s="152">
        <v>0</v>
      </c>
      <c r="AD42" s="152">
        <v>2</v>
      </c>
      <c r="AE42" s="153">
        <v>2</v>
      </c>
      <c r="AF42" s="151">
        <v>85</v>
      </c>
      <c r="AG42" s="152">
        <v>81</v>
      </c>
      <c r="AH42" s="152">
        <v>106</v>
      </c>
      <c r="AI42" s="153">
        <v>94</v>
      </c>
      <c r="AJ42" s="151"/>
      <c r="AK42" s="152"/>
      <c r="AL42" s="152"/>
      <c r="AM42" s="153"/>
      <c r="AN42" s="151"/>
      <c r="AO42" s="152"/>
      <c r="AP42" s="152"/>
      <c r="AQ42" s="153"/>
      <c r="AR42" s="151">
        <v>37</v>
      </c>
      <c r="AS42" s="152">
        <v>36</v>
      </c>
      <c r="AT42" s="152">
        <v>57</v>
      </c>
      <c r="AU42" s="153">
        <v>55</v>
      </c>
      <c r="AV42" s="151">
        <v>9</v>
      </c>
      <c r="AW42" s="152">
        <v>6</v>
      </c>
      <c r="AX42" s="152">
        <v>14</v>
      </c>
      <c r="AY42" s="153">
        <v>11</v>
      </c>
      <c r="AZ42" s="151">
        <v>0</v>
      </c>
      <c r="BA42" s="152">
        <v>0</v>
      </c>
      <c r="BB42" s="152">
        <v>1</v>
      </c>
      <c r="BC42" s="153">
        <v>1</v>
      </c>
      <c r="BD42" s="91">
        <f t="shared" si="1"/>
        <v>340</v>
      </c>
      <c r="BE42" s="91">
        <f t="shared" si="2"/>
        <v>296</v>
      </c>
      <c r="BF42" s="91">
        <f t="shared" si="3"/>
        <v>452</v>
      </c>
      <c r="BG42" s="91">
        <f t="shared" si="4"/>
        <v>388</v>
      </c>
    </row>
    <row r="43" spans="1:59" x14ac:dyDescent="0.2">
      <c r="A43" s="393"/>
      <c r="B43" s="154" t="s">
        <v>160</v>
      </c>
      <c r="C43" s="155" t="s">
        <v>161</v>
      </c>
      <c r="D43" s="156"/>
      <c r="E43" s="157"/>
      <c r="F43" s="157"/>
      <c r="G43" s="158"/>
      <c r="H43" s="156"/>
      <c r="I43" s="157"/>
      <c r="J43" s="157"/>
      <c r="K43" s="158"/>
      <c r="L43" s="156"/>
      <c r="M43" s="157"/>
      <c r="N43" s="157"/>
      <c r="O43" s="158"/>
      <c r="P43" s="156"/>
      <c r="Q43" s="157"/>
      <c r="R43" s="157"/>
      <c r="S43" s="158"/>
      <c r="T43" s="156"/>
      <c r="U43" s="157"/>
      <c r="V43" s="157"/>
      <c r="W43" s="158"/>
      <c r="X43" s="156"/>
      <c r="Y43" s="157"/>
      <c r="Z43" s="157"/>
      <c r="AA43" s="158"/>
      <c r="AB43" s="156"/>
      <c r="AC43" s="157"/>
      <c r="AD43" s="157"/>
      <c r="AE43" s="158"/>
      <c r="AF43" s="156"/>
      <c r="AG43" s="157"/>
      <c r="AH43" s="157"/>
      <c r="AI43" s="158"/>
      <c r="AJ43" s="156"/>
      <c r="AK43" s="157"/>
      <c r="AL43" s="157"/>
      <c r="AM43" s="158"/>
      <c r="AN43" s="156"/>
      <c r="AO43" s="157"/>
      <c r="AP43" s="157"/>
      <c r="AQ43" s="158"/>
      <c r="AR43" s="156"/>
      <c r="AS43" s="157"/>
      <c r="AT43" s="157"/>
      <c r="AU43" s="158"/>
      <c r="AV43" s="156"/>
      <c r="AW43" s="157"/>
      <c r="AX43" s="157"/>
      <c r="AY43" s="158"/>
      <c r="AZ43" s="156"/>
      <c r="BA43" s="157"/>
      <c r="BB43" s="157"/>
      <c r="BC43" s="158"/>
      <c r="BD43" s="91">
        <f t="shared" si="1"/>
        <v>0</v>
      </c>
      <c r="BE43" s="91">
        <f t="shared" si="2"/>
        <v>0</v>
      </c>
      <c r="BF43" s="91">
        <f t="shared" si="3"/>
        <v>0</v>
      </c>
      <c r="BG43" s="91">
        <f t="shared" si="4"/>
        <v>0</v>
      </c>
    </row>
    <row r="44" spans="1:59" x14ac:dyDescent="0.2">
      <c r="A44" s="392" t="s">
        <v>162</v>
      </c>
      <c r="B44" s="149" t="s">
        <v>163</v>
      </c>
      <c r="C44" s="150" t="s">
        <v>164</v>
      </c>
      <c r="D44" s="151">
        <v>1</v>
      </c>
      <c r="E44" s="152">
        <v>1</v>
      </c>
      <c r="F44" s="152">
        <v>1</v>
      </c>
      <c r="G44" s="153">
        <v>1</v>
      </c>
      <c r="H44" s="151"/>
      <c r="I44" s="152"/>
      <c r="J44" s="152"/>
      <c r="K44" s="153"/>
      <c r="L44" s="151"/>
      <c r="M44" s="152"/>
      <c r="N44" s="152"/>
      <c r="O44" s="153"/>
      <c r="P44" s="151"/>
      <c r="Q44" s="152"/>
      <c r="R44" s="152"/>
      <c r="S44" s="153"/>
      <c r="T44" s="151">
        <v>0</v>
      </c>
      <c r="U44" s="152">
        <v>0</v>
      </c>
      <c r="V44" s="152">
        <v>1</v>
      </c>
      <c r="W44" s="153">
        <v>1</v>
      </c>
      <c r="X44" s="151"/>
      <c r="Y44" s="152"/>
      <c r="Z44" s="152"/>
      <c r="AA44" s="153"/>
      <c r="AB44" s="151"/>
      <c r="AC44" s="152"/>
      <c r="AD44" s="152"/>
      <c r="AE44" s="153"/>
      <c r="AF44" s="151"/>
      <c r="AG44" s="152"/>
      <c r="AH44" s="152"/>
      <c r="AI44" s="153"/>
      <c r="AJ44" s="151"/>
      <c r="AK44" s="152"/>
      <c r="AL44" s="152"/>
      <c r="AM44" s="153"/>
      <c r="AN44" s="151"/>
      <c r="AO44" s="152"/>
      <c r="AP44" s="152"/>
      <c r="AQ44" s="153"/>
      <c r="AR44" s="151">
        <v>1</v>
      </c>
      <c r="AS44" s="152">
        <v>1</v>
      </c>
      <c r="AT44" s="152">
        <v>2</v>
      </c>
      <c r="AU44" s="153">
        <v>1</v>
      </c>
      <c r="AV44" s="151"/>
      <c r="AW44" s="152"/>
      <c r="AX44" s="152"/>
      <c r="AY44" s="153"/>
      <c r="AZ44" s="151"/>
      <c r="BA44" s="152"/>
      <c r="BB44" s="152"/>
      <c r="BC44" s="153"/>
      <c r="BD44" s="91">
        <f t="shared" si="1"/>
        <v>2</v>
      </c>
      <c r="BE44" s="91">
        <f t="shared" si="2"/>
        <v>2</v>
      </c>
      <c r="BF44" s="91">
        <f t="shared" si="3"/>
        <v>4</v>
      </c>
      <c r="BG44" s="91">
        <f t="shared" si="4"/>
        <v>3</v>
      </c>
    </row>
    <row r="45" spans="1:59" x14ac:dyDescent="0.2">
      <c r="A45" s="394"/>
      <c r="B45" s="58" t="s">
        <v>165</v>
      </c>
      <c r="C45" s="59" t="s">
        <v>166</v>
      </c>
      <c r="D45" s="60"/>
      <c r="E45" s="61"/>
      <c r="F45" s="61"/>
      <c r="G45" s="62"/>
      <c r="H45" s="60"/>
      <c r="I45" s="61"/>
      <c r="J45" s="61"/>
      <c r="K45" s="62"/>
      <c r="L45" s="60"/>
      <c r="M45" s="61"/>
      <c r="N45" s="61"/>
      <c r="O45" s="62"/>
      <c r="P45" s="60"/>
      <c r="Q45" s="61"/>
      <c r="R45" s="61"/>
      <c r="S45" s="62"/>
      <c r="T45" s="60">
        <v>1</v>
      </c>
      <c r="U45" s="61">
        <v>1</v>
      </c>
      <c r="V45" s="61">
        <v>1</v>
      </c>
      <c r="W45" s="62">
        <v>1</v>
      </c>
      <c r="X45" s="60"/>
      <c r="Y45" s="61"/>
      <c r="Z45" s="61"/>
      <c r="AA45" s="62"/>
      <c r="AB45" s="60"/>
      <c r="AC45" s="61"/>
      <c r="AD45" s="61"/>
      <c r="AE45" s="62"/>
      <c r="AF45" s="60"/>
      <c r="AG45" s="61"/>
      <c r="AH45" s="61"/>
      <c r="AI45" s="62"/>
      <c r="AJ45" s="60"/>
      <c r="AK45" s="61"/>
      <c r="AL45" s="61"/>
      <c r="AM45" s="62"/>
      <c r="AN45" s="60"/>
      <c r="AO45" s="61"/>
      <c r="AP45" s="61"/>
      <c r="AQ45" s="62"/>
      <c r="AR45" s="60"/>
      <c r="AS45" s="61"/>
      <c r="AT45" s="61"/>
      <c r="AU45" s="62"/>
      <c r="AV45" s="60"/>
      <c r="AW45" s="61"/>
      <c r="AX45" s="61"/>
      <c r="AY45" s="62"/>
      <c r="AZ45" s="60"/>
      <c r="BA45" s="61"/>
      <c r="BB45" s="61"/>
      <c r="BC45" s="62"/>
      <c r="BD45" s="91">
        <f t="shared" si="1"/>
        <v>1</v>
      </c>
      <c r="BE45" s="91">
        <f t="shared" si="2"/>
        <v>1</v>
      </c>
      <c r="BF45" s="91">
        <f t="shared" si="3"/>
        <v>1</v>
      </c>
      <c r="BG45" s="91">
        <f t="shared" si="4"/>
        <v>1</v>
      </c>
    </row>
    <row r="46" spans="1:59" x14ac:dyDescent="0.2">
      <c r="A46" s="394"/>
      <c r="B46" s="58" t="s">
        <v>167</v>
      </c>
      <c r="C46" s="59" t="s">
        <v>168</v>
      </c>
      <c r="D46" s="60">
        <v>0</v>
      </c>
      <c r="E46" s="61">
        <v>0</v>
      </c>
      <c r="F46" s="61">
        <v>1</v>
      </c>
      <c r="G46" s="62">
        <v>1</v>
      </c>
      <c r="H46" s="60"/>
      <c r="I46" s="61"/>
      <c r="J46" s="61"/>
      <c r="K46" s="62"/>
      <c r="L46" s="60"/>
      <c r="M46" s="61"/>
      <c r="N46" s="61"/>
      <c r="O46" s="62"/>
      <c r="P46" s="60"/>
      <c r="Q46" s="61"/>
      <c r="R46" s="61"/>
      <c r="S46" s="62"/>
      <c r="T46" s="60">
        <v>18</v>
      </c>
      <c r="U46" s="61">
        <v>16</v>
      </c>
      <c r="V46" s="61">
        <v>19</v>
      </c>
      <c r="W46" s="62">
        <v>17</v>
      </c>
      <c r="X46" s="60"/>
      <c r="Y46" s="61"/>
      <c r="Z46" s="61"/>
      <c r="AA46" s="62"/>
      <c r="AB46" s="60">
        <v>1</v>
      </c>
      <c r="AC46" s="61">
        <v>1</v>
      </c>
      <c r="AD46" s="61">
        <v>1</v>
      </c>
      <c r="AE46" s="62">
        <v>1</v>
      </c>
      <c r="AF46" s="60">
        <v>7</v>
      </c>
      <c r="AG46" s="61">
        <v>6</v>
      </c>
      <c r="AH46" s="61">
        <v>9</v>
      </c>
      <c r="AI46" s="62">
        <v>8</v>
      </c>
      <c r="AJ46" s="60"/>
      <c r="AK46" s="61"/>
      <c r="AL46" s="61"/>
      <c r="AM46" s="62"/>
      <c r="AN46" s="60"/>
      <c r="AO46" s="61"/>
      <c r="AP46" s="61"/>
      <c r="AQ46" s="62"/>
      <c r="AR46" s="60">
        <v>1</v>
      </c>
      <c r="AS46" s="61">
        <v>1</v>
      </c>
      <c r="AT46" s="61">
        <v>3</v>
      </c>
      <c r="AU46" s="62">
        <v>2</v>
      </c>
      <c r="AV46" s="60"/>
      <c r="AW46" s="61"/>
      <c r="AX46" s="61"/>
      <c r="AY46" s="62"/>
      <c r="AZ46" s="60"/>
      <c r="BA46" s="61"/>
      <c r="BB46" s="61"/>
      <c r="BC46" s="62"/>
      <c r="BD46" s="91">
        <f t="shared" si="1"/>
        <v>27</v>
      </c>
      <c r="BE46" s="91">
        <f t="shared" si="2"/>
        <v>24</v>
      </c>
      <c r="BF46" s="91">
        <f t="shared" si="3"/>
        <v>33</v>
      </c>
      <c r="BG46" s="91">
        <f t="shared" si="4"/>
        <v>29</v>
      </c>
    </row>
    <row r="47" spans="1:59" x14ac:dyDescent="0.2">
      <c r="A47" s="394"/>
      <c r="B47" s="58" t="s">
        <v>169</v>
      </c>
      <c r="C47" s="59" t="s">
        <v>170</v>
      </c>
      <c r="D47" s="60">
        <v>0</v>
      </c>
      <c r="E47" s="61">
        <v>0</v>
      </c>
      <c r="F47" s="61">
        <v>2</v>
      </c>
      <c r="G47" s="62">
        <v>1</v>
      </c>
      <c r="H47" s="60"/>
      <c r="I47" s="61"/>
      <c r="J47" s="61"/>
      <c r="K47" s="62"/>
      <c r="L47" s="60"/>
      <c r="M47" s="61"/>
      <c r="N47" s="61"/>
      <c r="O47" s="62"/>
      <c r="P47" s="60"/>
      <c r="Q47" s="61"/>
      <c r="R47" s="61"/>
      <c r="S47" s="62"/>
      <c r="T47" s="60">
        <v>22</v>
      </c>
      <c r="U47" s="61">
        <v>13</v>
      </c>
      <c r="V47" s="61">
        <v>25</v>
      </c>
      <c r="W47" s="62">
        <v>15</v>
      </c>
      <c r="X47" s="60"/>
      <c r="Y47" s="61"/>
      <c r="Z47" s="61"/>
      <c r="AA47" s="62"/>
      <c r="AB47" s="60"/>
      <c r="AC47" s="61"/>
      <c r="AD47" s="61"/>
      <c r="AE47" s="62"/>
      <c r="AF47" s="60">
        <v>16</v>
      </c>
      <c r="AG47" s="61">
        <v>16</v>
      </c>
      <c r="AH47" s="61">
        <v>18</v>
      </c>
      <c r="AI47" s="62">
        <v>17</v>
      </c>
      <c r="AJ47" s="60"/>
      <c r="AK47" s="61"/>
      <c r="AL47" s="61"/>
      <c r="AM47" s="62"/>
      <c r="AN47" s="60"/>
      <c r="AO47" s="61"/>
      <c r="AP47" s="61"/>
      <c r="AQ47" s="62"/>
      <c r="AR47" s="60">
        <v>2</v>
      </c>
      <c r="AS47" s="61">
        <v>2</v>
      </c>
      <c r="AT47" s="61">
        <v>4</v>
      </c>
      <c r="AU47" s="62">
        <v>4</v>
      </c>
      <c r="AV47" s="60">
        <v>2</v>
      </c>
      <c r="AW47" s="61">
        <v>1</v>
      </c>
      <c r="AX47" s="61">
        <v>3</v>
      </c>
      <c r="AY47" s="62">
        <v>1</v>
      </c>
      <c r="AZ47" s="60"/>
      <c r="BA47" s="61"/>
      <c r="BB47" s="61"/>
      <c r="BC47" s="62"/>
      <c r="BD47" s="91">
        <f t="shared" si="1"/>
        <v>42</v>
      </c>
      <c r="BE47" s="91">
        <f t="shared" si="2"/>
        <v>32</v>
      </c>
      <c r="BF47" s="91">
        <f t="shared" si="3"/>
        <v>52</v>
      </c>
      <c r="BG47" s="91">
        <f t="shared" si="4"/>
        <v>38</v>
      </c>
    </row>
    <row r="48" spans="1:59" ht="30" x14ac:dyDescent="0.2">
      <c r="A48" s="394"/>
      <c r="B48" s="58" t="s">
        <v>171</v>
      </c>
      <c r="C48" s="59" t="s">
        <v>172</v>
      </c>
      <c r="D48" s="60"/>
      <c r="E48" s="61"/>
      <c r="F48" s="61"/>
      <c r="G48" s="62"/>
      <c r="H48" s="60"/>
      <c r="I48" s="61"/>
      <c r="J48" s="61"/>
      <c r="K48" s="62"/>
      <c r="L48" s="60"/>
      <c r="M48" s="61"/>
      <c r="N48" s="61"/>
      <c r="O48" s="62"/>
      <c r="P48" s="60"/>
      <c r="Q48" s="61"/>
      <c r="R48" s="61"/>
      <c r="S48" s="62"/>
      <c r="T48" s="60">
        <v>7</v>
      </c>
      <c r="U48" s="61">
        <v>7</v>
      </c>
      <c r="V48" s="61">
        <v>7</v>
      </c>
      <c r="W48" s="62">
        <v>7</v>
      </c>
      <c r="X48" s="60"/>
      <c r="Y48" s="61"/>
      <c r="Z48" s="61"/>
      <c r="AA48" s="62"/>
      <c r="AB48" s="60"/>
      <c r="AC48" s="61"/>
      <c r="AD48" s="61"/>
      <c r="AE48" s="62"/>
      <c r="AF48" s="60">
        <v>3</v>
      </c>
      <c r="AG48" s="61">
        <v>3</v>
      </c>
      <c r="AH48" s="61">
        <v>6</v>
      </c>
      <c r="AI48" s="62">
        <v>6</v>
      </c>
      <c r="AJ48" s="60"/>
      <c r="AK48" s="61"/>
      <c r="AL48" s="61"/>
      <c r="AM48" s="62"/>
      <c r="AN48" s="60"/>
      <c r="AO48" s="61"/>
      <c r="AP48" s="61"/>
      <c r="AQ48" s="62"/>
      <c r="AR48" s="60"/>
      <c r="AS48" s="61"/>
      <c r="AT48" s="61"/>
      <c r="AU48" s="62"/>
      <c r="AV48" s="60"/>
      <c r="AW48" s="61"/>
      <c r="AX48" s="61"/>
      <c r="AY48" s="62"/>
      <c r="AZ48" s="60"/>
      <c r="BA48" s="61"/>
      <c r="BB48" s="61"/>
      <c r="BC48" s="62"/>
      <c r="BD48" s="91">
        <f t="shared" si="1"/>
        <v>10</v>
      </c>
      <c r="BE48" s="91">
        <f t="shared" si="2"/>
        <v>10</v>
      </c>
      <c r="BF48" s="91">
        <f t="shared" si="3"/>
        <v>13</v>
      </c>
      <c r="BG48" s="91">
        <f t="shared" si="4"/>
        <v>13</v>
      </c>
    </row>
    <row r="49" spans="1:59" x14ac:dyDescent="0.2">
      <c r="A49" s="394"/>
      <c r="B49" s="58" t="s">
        <v>173</v>
      </c>
      <c r="C49" s="59" t="s">
        <v>174</v>
      </c>
      <c r="D49" s="60">
        <v>3</v>
      </c>
      <c r="E49" s="61">
        <v>3</v>
      </c>
      <c r="F49" s="61">
        <v>5</v>
      </c>
      <c r="G49" s="62">
        <v>5</v>
      </c>
      <c r="H49" s="60"/>
      <c r="I49" s="61"/>
      <c r="J49" s="61"/>
      <c r="K49" s="62"/>
      <c r="L49" s="60"/>
      <c r="M49" s="61"/>
      <c r="N49" s="61"/>
      <c r="O49" s="62"/>
      <c r="P49" s="60"/>
      <c r="Q49" s="61"/>
      <c r="R49" s="61"/>
      <c r="S49" s="62"/>
      <c r="T49" s="60">
        <v>13</v>
      </c>
      <c r="U49" s="61">
        <v>11</v>
      </c>
      <c r="V49" s="61">
        <v>25</v>
      </c>
      <c r="W49" s="62">
        <v>20</v>
      </c>
      <c r="X49" s="60"/>
      <c r="Y49" s="61"/>
      <c r="Z49" s="61"/>
      <c r="AA49" s="62"/>
      <c r="AB49" s="60"/>
      <c r="AC49" s="61"/>
      <c r="AD49" s="61"/>
      <c r="AE49" s="62"/>
      <c r="AF49" s="60">
        <v>12</v>
      </c>
      <c r="AG49" s="61">
        <v>12</v>
      </c>
      <c r="AH49" s="61">
        <v>16</v>
      </c>
      <c r="AI49" s="62">
        <v>16</v>
      </c>
      <c r="AJ49" s="60"/>
      <c r="AK49" s="61"/>
      <c r="AL49" s="61"/>
      <c r="AM49" s="62"/>
      <c r="AN49" s="60"/>
      <c r="AO49" s="61"/>
      <c r="AP49" s="61"/>
      <c r="AQ49" s="62"/>
      <c r="AR49" s="60">
        <v>3</v>
      </c>
      <c r="AS49" s="61">
        <v>3</v>
      </c>
      <c r="AT49" s="61">
        <v>5</v>
      </c>
      <c r="AU49" s="62">
        <v>4</v>
      </c>
      <c r="AV49" s="60">
        <v>0</v>
      </c>
      <c r="AW49" s="61">
        <v>0</v>
      </c>
      <c r="AX49" s="61">
        <v>1</v>
      </c>
      <c r="AY49" s="62">
        <v>1</v>
      </c>
      <c r="AZ49" s="60">
        <v>1</v>
      </c>
      <c r="BA49" s="61">
        <v>1</v>
      </c>
      <c r="BB49" s="61">
        <v>1</v>
      </c>
      <c r="BC49" s="62">
        <v>1</v>
      </c>
      <c r="BD49" s="91">
        <f t="shared" si="1"/>
        <v>32</v>
      </c>
      <c r="BE49" s="91">
        <f t="shared" si="2"/>
        <v>30</v>
      </c>
      <c r="BF49" s="91">
        <f t="shared" si="3"/>
        <v>53</v>
      </c>
      <c r="BG49" s="91">
        <f t="shared" si="4"/>
        <v>47</v>
      </c>
    </row>
    <row r="50" spans="1:59" ht="30" x14ac:dyDescent="0.2">
      <c r="A50" s="394"/>
      <c r="B50" s="58" t="s">
        <v>175</v>
      </c>
      <c r="C50" s="59" t="s">
        <v>176</v>
      </c>
      <c r="D50" s="60"/>
      <c r="E50" s="61"/>
      <c r="F50" s="61"/>
      <c r="G50" s="62"/>
      <c r="H50" s="60"/>
      <c r="I50" s="61"/>
      <c r="J50" s="61"/>
      <c r="K50" s="62"/>
      <c r="L50" s="60"/>
      <c r="M50" s="61"/>
      <c r="N50" s="61"/>
      <c r="O50" s="62"/>
      <c r="P50" s="60"/>
      <c r="Q50" s="61"/>
      <c r="R50" s="61"/>
      <c r="S50" s="62"/>
      <c r="T50" s="60">
        <v>2</v>
      </c>
      <c r="U50" s="61">
        <v>2</v>
      </c>
      <c r="V50" s="61">
        <v>2</v>
      </c>
      <c r="W50" s="62">
        <v>2</v>
      </c>
      <c r="X50" s="60"/>
      <c r="Y50" s="61"/>
      <c r="Z50" s="61"/>
      <c r="AA50" s="62"/>
      <c r="AB50" s="60"/>
      <c r="AC50" s="61"/>
      <c r="AD50" s="61"/>
      <c r="AE50" s="62"/>
      <c r="AF50" s="60"/>
      <c r="AG50" s="61"/>
      <c r="AH50" s="61"/>
      <c r="AI50" s="62"/>
      <c r="AJ50" s="60"/>
      <c r="AK50" s="61"/>
      <c r="AL50" s="61"/>
      <c r="AM50" s="62"/>
      <c r="AN50" s="60"/>
      <c r="AO50" s="61"/>
      <c r="AP50" s="61"/>
      <c r="AQ50" s="62"/>
      <c r="AR50" s="60">
        <v>1</v>
      </c>
      <c r="AS50" s="61">
        <v>1</v>
      </c>
      <c r="AT50" s="61">
        <v>1</v>
      </c>
      <c r="AU50" s="62">
        <v>1</v>
      </c>
      <c r="AV50" s="60"/>
      <c r="AW50" s="61"/>
      <c r="AX50" s="61"/>
      <c r="AY50" s="62"/>
      <c r="AZ50" s="60"/>
      <c r="BA50" s="61"/>
      <c r="BB50" s="61"/>
      <c r="BC50" s="62"/>
      <c r="BD50" s="91">
        <f t="shared" si="1"/>
        <v>3</v>
      </c>
      <c r="BE50" s="91">
        <f t="shared" si="2"/>
        <v>3</v>
      </c>
      <c r="BF50" s="91">
        <f t="shared" si="3"/>
        <v>3</v>
      </c>
      <c r="BG50" s="91">
        <f t="shared" si="4"/>
        <v>3</v>
      </c>
    </row>
    <row r="51" spans="1:59" x14ac:dyDescent="0.2">
      <c r="A51" s="393"/>
      <c r="B51" s="154" t="s">
        <v>177</v>
      </c>
      <c r="C51" s="155" t="s">
        <v>178</v>
      </c>
      <c r="D51" s="156"/>
      <c r="E51" s="157"/>
      <c r="F51" s="157"/>
      <c r="G51" s="158"/>
      <c r="H51" s="156"/>
      <c r="I51" s="157"/>
      <c r="J51" s="157"/>
      <c r="K51" s="158"/>
      <c r="L51" s="156"/>
      <c r="M51" s="157"/>
      <c r="N51" s="157"/>
      <c r="O51" s="158"/>
      <c r="P51" s="156"/>
      <c r="Q51" s="157"/>
      <c r="R51" s="157"/>
      <c r="S51" s="158"/>
      <c r="T51" s="156"/>
      <c r="U51" s="157"/>
      <c r="V51" s="157"/>
      <c r="W51" s="158"/>
      <c r="X51" s="156"/>
      <c r="Y51" s="157"/>
      <c r="Z51" s="157"/>
      <c r="AA51" s="158"/>
      <c r="AB51" s="156"/>
      <c r="AC51" s="157"/>
      <c r="AD51" s="157"/>
      <c r="AE51" s="158"/>
      <c r="AF51" s="156"/>
      <c r="AG51" s="157"/>
      <c r="AH51" s="157"/>
      <c r="AI51" s="158"/>
      <c r="AJ51" s="156"/>
      <c r="AK51" s="157"/>
      <c r="AL51" s="157"/>
      <c r="AM51" s="158"/>
      <c r="AN51" s="156"/>
      <c r="AO51" s="157"/>
      <c r="AP51" s="157"/>
      <c r="AQ51" s="158"/>
      <c r="AR51" s="156"/>
      <c r="AS51" s="157"/>
      <c r="AT51" s="157"/>
      <c r="AU51" s="158"/>
      <c r="AV51" s="156"/>
      <c r="AW51" s="157"/>
      <c r="AX51" s="157"/>
      <c r="AY51" s="158"/>
      <c r="AZ51" s="156"/>
      <c r="BA51" s="157"/>
      <c r="BB51" s="157"/>
      <c r="BC51" s="158"/>
      <c r="BD51" s="91">
        <f t="shared" si="1"/>
        <v>0</v>
      </c>
      <c r="BE51" s="91">
        <f t="shared" si="2"/>
        <v>0</v>
      </c>
      <c r="BF51" s="91">
        <f t="shared" si="3"/>
        <v>0</v>
      </c>
      <c r="BG51" s="91">
        <f t="shared" si="4"/>
        <v>0</v>
      </c>
    </row>
    <row r="52" spans="1:59" x14ac:dyDescent="0.2">
      <c r="A52" s="395" t="s">
        <v>179</v>
      </c>
      <c r="B52" s="139" t="s">
        <v>180</v>
      </c>
      <c r="C52" s="140" t="s">
        <v>181</v>
      </c>
      <c r="D52" s="141"/>
      <c r="E52" s="142"/>
      <c r="F52" s="142"/>
      <c r="G52" s="143"/>
      <c r="H52" s="141"/>
      <c r="I52" s="142"/>
      <c r="J52" s="142"/>
      <c r="K52" s="143"/>
      <c r="L52" s="141"/>
      <c r="M52" s="142"/>
      <c r="N52" s="142"/>
      <c r="O52" s="143"/>
      <c r="P52" s="141"/>
      <c r="Q52" s="142"/>
      <c r="R52" s="142"/>
      <c r="S52" s="143"/>
      <c r="T52" s="141"/>
      <c r="U52" s="142"/>
      <c r="V52" s="142"/>
      <c r="W52" s="143"/>
      <c r="X52" s="141"/>
      <c r="Y52" s="142"/>
      <c r="Z52" s="142"/>
      <c r="AA52" s="143"/>
      <c r="AB52" s="141"/>
      <c r="AC52" s="142"/>
      <c r="AD52" s="142"/>
      <c r="AE52" s="143"/>
      <c r="AF52" s="141"/>
      <c r="AG52" s="142"/>
      <c r="AH52" s="142"/>
      <c r="AI52" s="143"/>
      <c r="AJ52" s="141"/>
      <c r="AK52" s="142"/>
      <c r="AL52" s="142"/>
      <c r="AM52" s="143"/>
      <c r="AN52" s="141"/>
      <c r="AO52" s="142"/>
      <c r="AP52" s="142"/>
      <c r="AQ52" s="143"/>
      <c r="AR52" s="141">
        <v>1</v>
      </c>
      <c r="AS52" s="142">
        <v>1</v>
      </c>
      <c r="AT52" s="142">
        <v>1</v>
      </c>
      <c r="AU52" s="143">
        <v>1</v>
      </c>
      <c r="AV52" s="141"/>
      <c r="AW52" s="142"/>
      <c r="AX52" s="142"/>
      <c r="AY52" s="143"/>
      <c r="AZ52" s="141"/>
      <c r="BA52" s="142"/>
      <c r="BB52" s="142"/>
      <c r="BC52" s="143"/>
      <c r="BD52" s="91">
        <f t="shared" si="1"/>
        <v>1</v>
      </c>
      <c r="BE52" s="91">
        <f t="shared" si="2"/>
        <v>1</v>
      </c>
      <c r="BF52" s="91">
        <f t="shared" si="3"/>
        <v>1</v>
      </c>
      <c r="BG52" s="91">
        <f t="shared" si="4"/>
        <v>1</v>
      </c>
    </row>
    <row r="53" spans="1:59" x14ac:dyDescent="0.2">
      <c r="A53" s="396"/>
      <c r="B53" s="52" t="s">
        <v>182</v>
      </c>
      <c r="C53" s="53" t="s">
        <v>183</v>
      </c>
      <c r="D53" s="54">
        <v>11</v>
      </c>
      <c r="E53" s="55">
        <v>11</v>
      </c>
      <c r="F53" s="55">
        <v>41</v>
      </c>
      <c r="G53" s="56">
        <v>38</v>
      </c>
      <c r="H53" s="54"/>
      <c r="I53" s="55"/>
      <c r="J53" s="55"/>
      <c r="K53" s="56"/>
      <c r="L53" s="54">
        <v>0</v>
      </c>
      <c r="M53" s="55">
        <v>0</v>
      </c>
      <c r="N53" s="55">
        <v>1</v>
      </c>
      <c r="O53" s="56">
        <v>1</v>
      </c>
      <c r="P53" s="54"/>
      <c r="Q53" s="55"/>
      <c r="R53" s="55"/>
      <c r="S53" s="56"/>
      <c r="T53" s="54">
        <v>0</v>
      </c>
      <c r="U53" s="55">
        <v>0</v>
      </c>
      <c r="V53" s="55">
        <v>1</v>
      </c>
      <c r="W53" s="56">
        <v>1</v>
      </c>
      <c r="X53" s="54"/>
      <c r="Y53" s="55"/>
      <c r="Z53" s="55"/>
      <c r="AA53" s="56"/>
      <c r="AB53" s="54">
        <v>0</v>
      </c>
      <c r="AC53" s="55">
        <v>0</v>
      </c>
      <c r="AD53" s="55">
        <v>1</v>
      </c>
      <c r="AE53" s="56">
        <v>1</v>
      </c>
      <c r="AF53" s="54"/>
      <c r="AG53" s="55"/>
      <c r="AH53" s="55"/>
      <c r="AI53" s="56"/>
      <c r="AJ53" s="54"/>
      <c r="AK53" s="55"/>
      <c r="AL53" s="55"/>
      <c r="AM53" s="56"/>
      <c r="AN53" s="54">
        <v>234</v>
      </c>
      <c r="AO53" s="55">
        <v>199</v>
      </c>
      <c r="AP53" s="55">
        <v>269</v>
      </c>
      <c r="AQ53" s="56">
        <v>229</v>
      </c>
      <c r="AR53" s="54">
        <v>133</v>
      </c>
      <c r="AS53" s="55">
        <v>112</v>
      </c>
      <c r="AT53" s="55">
        <v>192</v>
      </c>
      <c r="AU53" s="56">
        <v>163</v>
      </c>
      <c r="AV53" s="54">
        <v>8</v>
      </c>
      <c r="AW53" s="55">
        <v>7</v>
      </c>
      <c r="AX53" s="55">
        <v>18</v>
      </c>
      <c r="AY53" s="56">
        <v>16</v>
      </c>
      <c r="AZ53" s="54"/>
      <c r="BA53" s="55"/>
      <c r="BB53" s="55"/>
      <c r="BC53" s="56"/>
      <c r="BD53" s="91">
        <f t="shared" si="1"/>
        <v>386</v>
      </c>
      <c r="BE53" s="91">
        <f t="shared" si="2"/>
        <v>329</v>
      </c>
      <c r="BF53" s="91">
        <f t="shared" si="3"/>
        <v>523</v>
      </c>
      <c r="BG53" s="91">
        <f t="shared" si="4"/>
        <v>449</v>
      </c>
    </row>
    <row r="54" spans="1:59" x14ac:dyDescent="0.2">
      <c r="A54" s="396"/>
      <c r="B54" s="52" t="s">
        <v>184</v>
      </c>
      <c r="C54" s="53" t="s">
        <v>185</v>
      </c>
      <c r="D54" s="54">
        <v>1</v>
      </c>
      <c r="E54" s="55">
        <v>1</v>
      </c>
      <c r="F54" s="55">
        <v>2</v>
      </c>
      <c r="G54" s="56">
        <v>2</v>
      </c>
      <c r="H54" s="54"/>
      <c r="I54" s="55"/>
      <c r="J54" s="55"/>
      <c r="K54" s="56"/>
      <c r="L54" s="54"/>
      <c r="M54" s="55"/>
      <c r="N54" s="55"/>
      <c r="O54" s="56"/>
      <c r="P54" s="54"/>
      <c r="Q54" s="55"/>
      <c r="R54" s="55"/>
      <c r="S54" s="56"/>
      <c r="T54" s="54"/>
      <c r="U54" s="55"/>
      <c r="V54" s="55"/>
      <c r="W54" s="56"/>
      <c r="X54" s="54"/>
      <c r="Y54" s="55"/>
      <c r="Z54" s="55"/>
      <c r="AA54" s="56"/>
      <c r="AB54" s="54"/>
      <c r="AC54" s="55"/>
      <c r="AD54" s="55"/>
      <c r="AE54" s="56"/>
      <c r="AF54" s="54"/>
      <c r="AG54" s="55"/>
      <c r="AH54" s="55"/>
      <c r="AI54" s="56"/>
      <c r="AJ54" s="54"/>
      <c r="AK54" s="55"/>
      <c r="AL54" s="55"/>
      <c r="AM54" s="56"/>
      <c r="AN54" s="54">
        <v>16</v>
      </c>
      <c r="AO54" s="55">
        <v>16</v>
      </c>
      <c r="AP54" s="55">
        <v>18</v>
      </c>
      <c r="AQ54" s="56">
        <v>18</v>
      </c>
      <c r="AR54" s="54">
        <v>3</v>
      </c>
      <c r="AS54" s="55">
        <v>3</v>
      </c>
      <c r="AT54" s="55">
        <v>4</v>
      </c>
      <c r="AU54" s="56">
        <v>4</v>
      </c>
      <c r="AV54" s="54"/>
      <c r="AW54" s="55"/>
      <c r="AX54" s="55"/>
      <c r="AY54" s="56"/>
      <c r="AZ54" s="54"/>
      <c r="BA54" s="55"/>
      <c r="BB54" s="55"/>
      <c r="BC54" s="56"/>
      <c r="BD54" s="91">
        <f t="shared" si="1"/>
        <v>20</v>
      </c>
      <c r="BE54" s="91">
        <f t="shared" si="2"/>
        <v>20</v>
      </c>
      <c r="BF54" s="91">
        <f t="shared" si="3"/>
        <v>24</v>
      </c>
      <c r="BG54" s="91">
        <f t="shared" si="4"/>
        <v>24</v>
      </c>
    </row>
    <row r="55" spans="1:59" ht="30" x14ac:dyDescent="0.2">
      <c r="A55" s="397"/>
      <c r="B55" s="144" t="s">
        <v>186</v>
      </c>
      <c r="C55" s="145" t="s">
        <v>187</v>
      </c>
      <c r="D55" s="146"/>
      <c r="E55" s="147"/>
      <c r="F55" s="147"/>
      <c r="G55" s="148"/>
      <c r="H55" s="146"/>
      <c r="I55" s="147"/>
      <c r="J55" s="147"/>
      <c r="K55" s="148"/>
      <c r="L55" s="146"/>
      <c r="M55" s="147"/>
      <c r="N55" s="147"/>
      <c r="O55" s="148"/>
      <c r="P55" s="146"/>
      <c r="Q55" s="147"/>
      <c r="R55" s="147"/>
      <c r="S55" s="148"/>
      <c r="T55" s="146"/>
      <c r="U55" s="147"/>
      <c r="V55" s="147"/>
      <c r="W55" s="148"/>
      <c r="X55" s="146"/>
      <c r="Y55" s="147"/>
      <c r="Z55" s="147"/>
      <c r="AA55" s="148"/>
      <c r="AB55" s="146"/>
      <c r="AC55" s="147"/>
      <c r="AD55" s="147"/>
      <c r="AE55" s="148"/>
      <c r="AF55" s="146"/>
      <c r="AG55" s="147"/>
      <c r="AH55" s="147"/>
      <c r="AI55" s="148"/>
      <c r="AJ55" s="146"/>
      <c r="AK55" s="147"/>
      <c r="AL55" s="147"/>
      <c r="AM55" s="148"/>
      <c r="AN55" s="146"/>
      <c r="AO55" s="147"/>
      <c r="AP55" s="147"/>
      <c r="AQ55" s="148"/>
      <c r="AR55" s="146"/>
      <c r="AS55" s="147"/>
      <c r="AT55" s="147"/>
      <c r="AU55" s="148"/>
      <c r="AV55" s="146"/>
      <c r="AW55" s="147"/>
      <c r="AX55" s="147"/>
      <c r="AY55" s="148"/>
      <c r="AZ55" s="146"/>
      <c r="BA55" s="147"/>
      <c r="BB55" s="147"/>
      <c r="BC55" s="148"/>
      <c r="BD55" s="91">
        <f t="shared" si="1"/>
        <v>0</v>
      </c>
      <c r="BE55" s="91">
        <f t="shared" si="2"/>
        <v>0</v>
      </c>
      <c r="BF55" s="91">
        <f t="shared" si="3"/>
        <v>0</v>
      </c>
      <c r="BG55" s="91">
        <f t="shared" si="4"/>
        <v>0</v>
      </c>
    </row>
    <row r="56" spans="1:59" ht="30" x14ac:dyDescent="0.2">
      <c r="A56" s="398" t="s">
        <v>188</v>
      </c>
      <c r="B56" s="159" t="s">
        <v>189</v>
      </c>
      <c r="C56" s="160" t="s">
        <v>190</v>
      </c>
      <c r="D56" s="161">
        <v>4</v>
      </c>
      <c r="E56" s="162">
        <v>3</v>
      </c>
      <c r="F56" s="162">
        <v>13</v>
      </c>
      <c r="G56" s="163">
        <v>9</v>
      </c>
      <c r="H56" s="161"/>
      <c r="I56" s="162"/>
      <c r="J56" s="162"/>
      <c r="K56" s="163"/>
      <c r="L56" s="161">
        <v>1</v>
      </c>
      <c r="M56" s="162">
        <v>1</v>
      </c>
      <c r="N56" s="162">
        <v>2</v>
      </c>
      <c r="O56" s="163">
        <v>2</v>
      </c>
      <c r="P56" s="161"/>
      <c r="Q56" s="162"/>
      <c r="R56" s="162"/>
      <c r="S56" s="163"/>
      <c r="T56" s="161"/>
      <c r="U56" s="162"/>
      <c r="V56" s="162"/>
      <c r="W56" s="163"/>
      <c r="X56" s="161"/>
      <c r="Y56" s="162"/>
      <c r="Z56" s="162"/>
      <c r="AA56" s="163"/>
      <c r="AB56" s="161"/>
      <c r="AC56" s="162"/>
      <c r="AD56" s="162"/>
      <c r="AE56" s="163"/>
      <c r="AF56" s="161"/>
      <c r="AG56" s="162"/>
      <c r="AH56" s="162"/>
      <c r="AI56" s="163"/>
      <c r="AJ56" s="161"/>
      <c r="AK56" s="162"/>
      <c r="AL56" s="162"/>
      <c r="AM56" s="163"/>
      <c r="AN56" s="161">
        <v>71</v>
      </c>
      <c r="AO56" s="162">
        <v>61</v>
      </c>
      <c r="AP56" s="162">
        <v>75</v>
      </c>
      <c r="AQ56" s="163">
        <v>64</v>
      </c>
      <c r="AR56" s="161">
        <v>21</v>
      </c>
      <c r="AS56" s="162">
        <v>18</v>
      </c>
      <c r="AT56" s="162">
        <v>23</v>
      </c>
      <c r="AU56" s="163">
        <v>20</v>
      </c>
      <c r="AV56" s="161">
        <v>0</v>
      </c>
      <c r="AW56" s="162">
        <v>0</v>
      </c>
      <c r="AX56" s="162">
        <v>1</v>
      </c>
      <c r="AY56" s="163">
        <v>1</v>
      </c>
      <c r="AZ56" s="161">
        <v>1</v>
      </c>
      <c r="BA56" s="162">
        <v>1</v>
      </c>
      <c r="BB56" s="162">
        <v>1</v>
      </c>
      <c r="BC56" s="163">
        <v>1</v>
      </c>
      <c r="BD56" s="91">
        <f t="shared" si="1"/>
        <v>98</v>
      </c>
      <c r="BE56" s="91">
        <f t="shared" si="2"/>
        <v>84</v>
      </c>
      <c r="BF56" s="91">
        <f t="shared" si="3"/>
        <v>115</v>
      </c>
      <c r="BG56" s="91">
        <f t="shared" si="4"/>
        <v>97</v>
      </c>
    </row>
    <row r="57" spans="1:59" x14ac:dyDescent="0.2">
      <c r="A57" s="399"/>
      <c r="B57" s="63" t="s">
        <v>191</v>
      </c>
      <c r="C57" s="64" t="s">
        <v>192</v>
      </c>
      <c r="D57" s="65">
        <v>1</v>
      </c>
      <c r="E57" s="66">
        <v>1</v>
      </c>
      <c r="F57" s="66">
        <v>3</v>
      </c>
      <c r="G57" s="67">
        <v>2</v>
      </c>
      <c r="H57" s="65"/>
      <c r="I57" s="66"/>
      <c r="J57" s="66"/>
      <c r="K57" s="67"/>
      <c r="L57" s="65"/>
      <c r="M57" s="66"/>
      <c r="N57" s="66"/>
      <c r="O57" s="67"/>
      <c r="P57" s="65"/>
      <c r="Q57" s="66"/>
      <c r="R57" s="66"/>
      <c r="S57" s="67"/>
      <c r="T57" s="65"/>
      <c r="U57" s="66"/>
      <c r="V57" s="66"/>
      <c r="W57" s="67"/>
      <c r="X57" s="65"/>
      <c r="Y57" s="66"/>
      <c r="Z57" s="66"/>
      <c r="AA57" s="67"/>
      <c r="AB57" s="65"/>
      <c r="AC57" s="66"/>
      <c r="AD57" s="66"/>
      <c r="AE57" s="67"/>
      <c r="AF57" s="65"/>
      <c r="AG57" s="66"/>
      <c r="AH57" s="66"/>
      <c r="AI57" s="67"/>
      <c r="AJ57" s="65"/>
      <c r="AK57" s="66"/>
      <c r="AL57" s="66"/>
      <c r="AM57" s="67"/>
      <c r="AN57" s="65">
        <v>7</v>
      </c>
      <c r="AO57" s="66">
        <v>6</v>
      </c>
      <c r="AP57" s="66">
        <v>8</v>
      </c>
      <c r="AQ57" s="67">
        <v>7</v>
      </c>
      <c r="AR57" s="65">
        <v>1</v>
      </c>
      <c r="AS57" s="66">
        <v>1</v>
      </c>
      <c r="AT57" s="66">
        <v>1</v>
      </c>
      <c r="AU57" s="67">
        <v>1</v>
      </c>
      <c r="AV57" s="65"/>
      <c r="AW57" s="66"/>
      <c r="AX57" s="66"/>
      <c r="AY57" s="67"/>
      <c r="AZ57" s="65"/>
      <c r="BA57" s="66"/>
      <c r="BB57" s="66"/>
      <c r="BC57" s="67"/>
      <c r="BD57" s="91">
        <f t="shared" si="1"/>
        <v>9</v>
      </c>
      <c r="BE57" s="91">
        <f t="shared" si="2"/>
        <v>8</v>
      </c>
      <c r="BF57" s="91">
        <f t="shared" si="3"/>
        <v>12</v>
      </c>
      <c r="BG57" s="91">
        <f t="shared" si="4"/>
        <v>10</v>
      </c>
    </row>
    <row r="58" spans="1:59" ht="30" x14ac:dyDescent="0.2">
      <c r="A58" s="399"/>
      <c r="B58" s="63" t="s">
        <v>193</v>
      </c>
      <c r="C58" s="64" t="s">
        <v>194</v>
      </c>
      <c r="D58" s="65">
        <v>1</v>
      </c>
      <c r="E58" s="66">
        <v>1</v>
      </c>
      <c r="F58" s="66">
        <v>1</v>
      </c>
      <c r="G58" s="67">
        <v>1</v>
      </c>
      <c r="H58" s="65"/>
      <c r="I58" s="66"/>
      <c r="J58" s="66"/>
      <c r="K58" s="67"/>
      <c r="L58" s="65"/>
      <c r="M58" s="66"/>
      <c r="N58" s="66"/>
      <c r="O58" s="67"/>
      <c r="P58" s="65"/>
      <c r="Q58" s="66"/>
      <c r="R58" s="66"/>
      <c r="S58" s="67"/>
      <c r="T58" s="65"/>
      <c r="U58" s="66"/>
      <c r="V58" s="66"/>
      <c r="W58" s="67"/>
      <c r="X58" s="65"/>
      <c r="Y58" s="66"/>
      <c r="Z58" s="66"/>
      <c r="AA58" s="67"/>
      <c r="AB58" s="65"/>
      <c r="AC58" s="66"/>
      <c r="AD58" s="66"/>
      <c r="AE58" s="67"/>
      <c r="AF58" s="65"/>
      <c r="AG58" s="66"/>
      <c r="AH58" s="66"/>
      <c r="AI58" s="67"/>
      <c r="AJ58" s="65"/>
      <c r="AK58" s="66"/>
      <c r="AL58" s="66"/>
      <c r="AM58" s="67"/>
      <c r="AN58" s="65">
        <v>6</v>
      </c>
      <c r="AO58" s="66">
        <v>5</v>
      </c>
      <c r="AP58" s="66">
        <v>12</v>
      </c>
      <c r="AQ58" s="67">
        <v>8</v>
      </c>
      <c r="AR58" s="65">
        <v>7</v>
      </c>
      <c r="AS58" s="66">
        <v>6</v>
      </c>
      <c r="AT58" s="66">
        <v>8</v>
      </c>
      <c r="AU58" s="67">
        <v>7</v>
      </c>
      <c r="AV58" s="65"/>
      <c r="AW58" s="66"/>
      <c r="AX58" s="66"/>
      <c r="AY58" s="67"/>
      <c r="AZ58" s="65"/>
      <c r="BA58" s="66"/>
      <c r="BB58" s="66"/>
      <c r="BC58" s="67"/>
      <c r="BD58" s="91">
        <f t="shared" si="1"/>
        <v>14</v>
      </c>
      <c r="BE58" s="91">
        <f t="shared" si="2"/>
        <v>12</v>
      </c>
      <c r="BF58" s="91">
        <f t="shared" si="3"/>
        <v>21</v>
      </c>
      <c r="BG58" s="91">
        <f t="shared" si="4"/>
        <v>16</v>
      </c>
    </row>
    <row r="59" spans="1:59" x14ac:dyDescent="0.2">
      <c r="A59" s="399"/>
      <c r="B59" s="63" t="s">
        <v>195</v>
      </c>
      <c r="C59" s="64" t="s">
        <v>196</v>
      </c>
      <c r="D59" s="65">
        <v>20</v>
      </c>
      <c r="E59" s="66">
        <v>20</v>
      </c>
      <c r="F59" s="66">
        <v>30</v>
      </c>
      <c r="G59" s="67">
        <v>29</v>
      </c>
      <c r="H59" s="65"/>
      <c r="I59" s="66"/>
      <c r="J59" s="66"/>
      <c r="K59" s="67"/>
      <c r="L59" s="65">
        <v>2</v>
      </c>
      <c r="M59" s="66">
        <v>2</v>
      </c>
      <c r="N59" s="66">
        <v>2</v>
      </c>
      <c r="O59" s="67">
        <v>2</v>
      </c>
      <c r="P59" s="65"/>
      <c r="Q59" s="66"/>
      <c r="R59" s="66"/>
      <c r="S59" s="67"/>
      <c r="T59" s="65"/>
      <c r="U59" s="66"/>
      <c r="V59" s="66"/>
      <c r="W59" s="67"/>
      <c r="X59" s="65"/>
      <c r="Y59" s="66"/>
      <c r="Z59" s="66"/>
      <c r="AA59" s="67"/>
      <c r="AB59" s="65"/>
      <c r="AC59" s="66"/>
      <c r="AD59" s="66"/>
      <c r="AE59" s="67"/>
      <c r="AF59" s="65"/>
      <c r="AG59" s="66"/>
      <c r="AH59" s="66"/>
      <c r="AI59" s="67"/>
      <c r="AJ59" s="65"/>
      <c r="AK59" s="66"/>
      <c r="AL59" s="66"/>
      <c r="AM59" s="67"/>
      <c r="AN59" s="65">
        <v>180</v>
      </c>
      <c r="AO59" s="66">
        <v>156</v>
      </c>
      <c r="AP59" s="66">
        <v>286</v>
      </c>
      <c r="AQ59" s="67">
        <v>248</v>
      </c>
      <c r="AR59" s="65">
        <v>94</v>
      </c>
      <c r="AS59" s="66">
        <v>83</v>
      </c>
      <c r="AT59" s="66">
        <v>152</v>
      </c>
      <c r="AU59" s="67">
        <v>126</v>
      </c>
      <c r="AV59" s="65">
        <v>5</v>
      </c>
      <c r="AW59" s="66">
        <v>3</v>
      </c>
      <c r="AX59" s="66">
        <v>6</v>
      </c>
      <c r="AY59" s="67">
        <v>5</v>
      </c>
      <c r="AZ59" s="65">
        <v>1</v>
      </c>
      <c r="BA59" s="66">
        <v>1</v>
      </c>
      <c r="BB59" s="66">
        <v>3</v>
      </c>
      <c r="BC59" s="67">
        <v>2</v>
      </c>
      <c r="BD59" s="91">
        <f t="shared" si="1"/>
        <v>302</v>
      </c>
      <c r="BE59" s="91">
        <f t="shared" si="2"/>
        <v>265</v>
      </c>
      <c r="BF59" s="91">
        <f t="shared" si="3"/>
        <v>479</v>
      </c>
      <c r="BG59" s="91">
        <f t="shared" si="4"/>
        <v>412</v>
      </c>
    </row>
    <row r="60" spans="1:59" ht="30" x14ac:dyDescent="0.2">
      <c r="A60" s="400"/>
      <c r="B60" s="164" t="s">
        <v>197</v>
      </c>
      <c r="C60" s="165" t="s">
        <v>198</v>
      </c>
      <c r="D60" s="166">
        <v>1</v>
      </c>
      <c r="E60" s="167">
        <v>1</v>
      </c>
      <c r="F60" s="167">
        <v>1</v>
      </c>
      <c r="G60" s="168">
        <v>1</v>
      </c>
      <c r="H60" s="166"/>
      <c r="I60" s="167"/>
      <c r="J60" s="167"/>
      <c r="K60" s="168"/>
      <c r="L60" s="166"/>
      <c r="M60" s="167"/>
      <c r="N60" s="167"/>
      <c r="O60" s="168"/>
      <c r="P60" s="166"/>
      <c r="Q60" s="167"/>
      <c r="R60" s="167"/>
      <c r="S60" s="168"/>
      <c r="T60" s="166"/>
      <c r="U60" s="167"/>
      <c r="V60" s="167"/>
      <c r="W60" s="168"/>
      <c r="X60" s="166"/>
      <c r="Y60" s="167"/>
      <c r="Z60" s="167"/>
      <c r="AA60" s="168"/>
      <c r="AB60" s="166"/>
      <c r="AC60" s="167"/>
      <c r="AD60" s="167"/>
      <c r="AE60" s="168"/>
      <c r="AF60" s="166"/>
      <c r="AG60" s="167"/>
      <c r="AH60" s="167"/>
      <c r="AI60" s="168"/>
      <c r="AJ60" s="166"/>
      <c r="AK60" s="167"/>
      <c r="AL60" s="167"/>
      <c r="AM60" s="168"/>
      <c r="AN60" s="166">
        <v>4</v>
      </c>
      <c r="AO60" s="167">
        <v>3</v>
      </c>
      <c r="AP60" s="167">
        <v>4</v>
      </c>
      <c r="AQ60" s="168">
        <v>3</v>
      </c>
      <c r="AR60" s="166">
        <v>1</v>
      </c>
      <c r="AS60" s="167">
        <v>1</v>
      </c>
      <c r="AT60" s="167">
        <v>1</v>
      </c>
      <c r="AU60" s="168">
        <v>1</v>
      </c>
      <c r="AV60" s="166"/>
      <c r="AW60" s="167"/>
      <c r="AX60" s="167"/>
      <c r="AY60" s="168"/>
      <c r="AZ60" s="166"/>
      <c r="BA60" s="167"/>
      <c r="BB60" s="167"/>
      <c r="BC60" s="168"/>
      <c r="BD60" s="91">
        <f t="shared" si="1"/>
        <v>6</v>
      </c>
      <c r="BE60" s="91">
        <f t="shared" si="2"/>
        <v>5</v>
      </c>
      <c r="BF60" s="91">
        <f t="shared" si="3"/>
        <v>6</v>
      </c>
      <c r="BG60" s="91">
        <f t="shared" si="4"/>
        <v>5</v>
      </c>
    </row>
    <row r="61" spans="1:59" ht="19" x14ac:dyDescent="0.2">
      <c r="A61" s="217" t="s">
        <v>199</v>
      </c>
      <c r="B61" s="169" t="s">
        <v>200</v>
      </c>
      <c r="C61" s="170" t="s">
        <v>201</v>
      </c>
      <c r="D61" s="171"/>
      <c r="E61" s="172"/>
      <c r="F61" s="172"/>
      <c r="G61" s="173"/>
      <c r="H61" s="171"/>
      <c r="I61" s="172"/>
      <c r="J61" s="172"/>
      <c r="K61" s="173"/>
      <c r="L61" s="171"/>
      <c r="M61" s="172"/>
      <c r="N61" s="172"/>
      <c r="O61" s="173"/>
      <c r="P61" s="171"/>
      <c r="Q61" s="172"/>
      <c r="R61" s="172"/>
      <c r="S61" s="173"/>
      <c r="T61" s="171"/>
      <c r="U61" s="172"/>
      <c r="V61" s="172"/>
      <c r="W61" s="173"/>
      <c r="X61" s="171"/>
      <c r="Y61" s="172"/>
      <c r="Z61" s="172"/>
      <c r="AA61" s="173"/>
      <c r="AB61" s="171"/>
      <c r="AC61" s="172"/>
      <c r="AD61" s="172"/>
      <c r="AE61" s="173"/>
      <c r="AF61" s="171"/>
      <c r="AG61" s="172"/>
      <c r="AH61" s="172"/>
      <c r="AI61" s="173"/>
      <c r="AJ61" s="171"/>
      <c r="AK61" s="172"/>
      <c r="AL61" s="172"/>
      <c r="AM61" s="173"/>
      <c r="AN61" s="171"/>
      <c r="AO61" s="172"/>
      <c r="AP61" s="172"/>
      <c r="AQ61" s="173"/>
      <c r="AR61" s="171">
        <v>1</v>
      </c>
      <c r="AS61" s="172">
        <v>1</v>
      </c>
      <c r="AT61" s="172">
        <v>1</v>
      </c>
      <c r="AU61" s="173">
        <v>1</v>
      </c>
      <c r="AV61" s="171"/>
      <c r="AW61" s="172"/>
      <c r="AX61" s="172"/>
      <c r="AY61" s="173"/>
      <c r="AZ61" s="171">
        <v>0</v>
      </c>
      <c r="BA61" s="172">
        <v>0</v>
      </c>
      <c r="BB61" s="172">
        <v>1</v>
      </c>
      <c r="BC61" s="173">
        <v>1</v>
      </c>
      <c r="BD61" s="91">
        <f t="shared" si="1"/>
        <v>1</v>
      </c>
      <c r="BE61" s="91">
        <f t="shared" si="2"/>
        <v>1</v>
      </c>
      <c r="BF61" s="91">
        <f t="shared" si="3"/>
        <v>2</v>
      </c>
      <c r="BG61" s="91">
        <f t="shared" si="4"/>
        <v>2</v>
      </c>
    </row>
    <row r="62" spans="1:59" x14ac:dyDescent="0.2">
      <c r="A62" s="401" t="s">
        <v>202</v>
      </c>
      <c r="B62" s="174" t="s">
        <v>203</v>
      </c>
      <c r="C62" s="175" t="s">
        <v>204</v>
      </c>
      <c r="D62" s="176"/>
      <c r="E62" s="177"/>
      <c r="F62" s="177"/>
      <c r="G62" s="178"/>
      <c r="H62" s="176"/>
      <c r="I62" s="177"/>
      <c r="J62" s="177"/>
      <c r="K62" s="178"/>
      <c r="L62" s="176">
        <v>9</v>
      </c>
      <c r="M62" s="177">
        <v>9</v>
      </c>
      <c r="N62" s="177">
        <v>22</v>
      </c>
      <c r="O62" s="178">
        <v>16</v>
      </c>
      <c r="P62" s="176"/>
      <c r="Q62" s="177"/>
      <c r="R62" s="177"/>
      <c r="S62" s="178"/>
      <c r="T62" s="176"/>
      <c r="U62" s="177"/>
      <c r="V62" s="177"/>
      <c r="W62" s="178"/>
      <c r="X62" s="176"/>
      <c r="Y62" s="177"/>
      <c r="Z62" s="177"/>
      <c r="AA62" s="178"/>
      <c r="AB62" s="176"/>
      <c r="AC62" s="177"/>
      <c r="AD62" s="177"/>
      <c r="AE62" s="178"/>
      <c r="AF62" s="176"/>
      <c r="AG62" s="177"/>
      <c r="AH62" s="177"/>
      <c r="AI62" s="178"/>
      <c r="AJ62" s="176"/>
      <c r="AK62" s="177"/>
      <c r="AL62" s="177"/>
      <c r="AM62" s="178"/>
      <c r="AN62" s="176"/>
      <c r="AO62" s="177"/>
      <c r="AP62" s="177"/>
      <c r="AQ62" s="178"/>
      <c r="AR62" s="176"/>
      <c r="AS62" s="177"/>
      <c r="AT62" s="177"/>
      <c r="AU62" s="178"/>
      <c r="AV62" s="176"/>
      <c r="AW62" s="177"/>
      <c r="AX62" s="177"/>
      <c r="AY62" s="178"/>
      <c r="AZ62" s="176"/>
      <c r="BA62" s="177"/>
      <c r="BB62" s="177"/>
      <c r="BC62" s="178"/>
      <c r="BD62" s="91">
        <f t="shared" si="1"/>
        <v>9</v>
      </c>
      <c r="BE62" s="91">
        <f t="shared" si="2"/>
        <v>9</v>
      </c>
      <c r="BF62" s="91">
        <f t="shared" si="3"/>
        <v>22</v>
      </c>
      <c r="BG62" s="91">
        <f t="shared" si="4"/>
        <v>16</v>
      </c>
    </row>
    <row r="63" spans="1:59" x14ac:dyDescent="0.2">
      <c r="A63" s="394"/>
      <c r="B63" s="71" t="s">
        <v>205</v>
      </c>
      <c r="C63" s="72" t="s">
        <v>206</v>
      </c>
      <c r="D63" s="68">
        <v>0</v>
      </c>
      <c r="E63" s="69">
        <v>0</v>
      </c>
      <c r="F63" s="69">
        <v>1</v>
      </c>
      <c r="G63" s="70">
        <v>1</v>
      </c>
      <c r="H63" s="68"/>
      <c r="I63" s="69"/>
      <c r="J63" s="69"/>
      <c r="K63" s="70"/>
      <c r="L63" s="68">
        <v>133</v>
      </c>
      <c r="M63" s="69">
        <v>100</v>
      </c>
      <c r="N63" s="69">
        <v>241</v>
      </c>
      <c r="O63" s="70">
        <v>157</v>
      </c>
      <c r="P63" s="68"/>
      <c r="Q63" s="69"/>
      <c r="R63" s="69"/>
      <c r="S63" s="70"/>
      <c r="T63" s="68"/>
      <c r="U63" s="69"/>
      <c r="V63" s="69"/>
      <c r="W63" s="70"/>
      <c r="X63" s="68"/>
      <c r="Y63" s="69"/>
      <c r="Z63" s="69"/>
      <c r="AA63" s="70"/>
      <c r="AB63" s="68"/>
      <c r="AC63" s="69"/>
      <c r="AD63" s="69"/>
      <c r="AE63" s="70"/>
      <c r="AF63" s="68"/>
      <c r="AG63" s="69"/>
      <c r="AH63" s="69"/>
      <c r="AI63" s="70"/>
      <c r="AJ63" s="68"/>
      <c r="AK63" s="69"/>
      <c r="AL63" s="69"/>
      <c r="AM63" s="70"/>
      <c r="AN63" s="68"/>
      <c r="AO63" s="69"/>
      <c r="AP63" s="69"/>
      <c r="AQ63" s="70"/>
      <c r="AR63" s="68"/>
      <c r="AS63" s="69"/>
      <c r="AT63" s="69"/>
      <c r="AU63" s="70"/>
      <c r="AV63" s="68"/>
      <c r="AW63" s="69"/>
      <c r="AX63" s="69"/>
      <c r="AY63" s="70"/>
      <c r="AZ63" s="68"/>
      <c r="BA63" s="69"/>
      <c r="BB63" s="69"/>
      <c r="BC63" s="70"/>
      <c r="BD63" s="91">
        <f t="shared" si="1"/>
        <v>133</v>
      </c>
      <c r="BE63" s="91">
        <f t="shared" si="2"/>
        <v>100</v>
      </c>
      <c r="BF63" s="91">
        <f t="shared" si="3"/>
        <v>242</v>
      </c>
      <c r="BG63" s="91">
        <f t="shared" si="4"/>
        <v>158</v>
      </c>
    </row>
    <row r="64" spans="1:59" ht="45" x14ac:dyDescent="0.2">
      <c r="A64" s="393"/>
      <c r="B64" s="179" t="s">
        <v>207</v>
      </c>
      <c r="C64" s="180" t="s">
        <v>208</v>
      </c>
      <c r="D64" s="181"/>
      <c r="E64" s="182"/>
      <c r="F64" s="182"/>
      <c r="G64" s="183"/>
      <c r="H64" s="181"/>
      <c r="I64" s="182"/>
      <c r="J64" s="182"/>
      <c r="K64" s="183"/>
      <c r="L64" s="181">
        <v>2</v>
      </c>
      <c r="M64" s="182">
        <v>2</v>
      </c>
      <c r="N64" s="182">
        <v>9</v>
      </c>
      <c r="O64" s="183">
        <v>7</v>
      </c>
      <c r="P64" s="181"/>
      <c r="Q64" s="182"/>
      <c r="R64" s="182"/>
      <c r="S64" s="183"/>
      <c r="T64" s="181"/>
      <c r="U64" s="182"/>
      <c r="V64" s="182"/>
      <c r="W64" s="183"/>
      <c r="X64" s="181"/>
      <c r="Y64" s="182"/>
      <c r="Z64" s="182"/>
      <c r="AA64" s="183"/>
      <c r="AB64" s="181"/>
      <c r="AC64" s="182"/>
      <c r="AD64" s="182"/>
      <c r="AE64" s="183"/>
      <c r="AF64" s="181"/>
      <c r="AG64" s="182"/>
      <c r="AH64" s="182"/>
      <c r="AI64" s="183"/>
      <c r="AJ64" s="181"/>
      <c r="AK64" s="182"/>
      <c r="AL64" s="182"/>
      <c r="AM64" s="183"/>
      <c r="AN64" s="181"/>
      <c r="AO64" s="182"/>
      <c r="AP64" s="182"/>
      <c r="AQ64" s="183"/>
      <c r="AR64" s="181"/>
      <c r="AS64" s="182"/>
      <c r="AT64" s="182"/>
      <c r="AU64" s="183"/>
      <c r="AV64" s="181"/>
      <c r="AW64" s="182"/>
      <c r="AX64" s="182"/>
      <c r="AY64" s="183"/>
      <c r="AZ64" s="181"/>
      <c r="BA64" s="182"/>
      <c r="BB64" s="182"/>
      <c r="BC64" s="183"/>
      <c r="BD64" s="91">
        <f t="shared" si="1"/>
        <v>2</v>
      </c>
      <c r="BE64" s="91">
        <f t="shared" si="2"/>
        <v>2</v>
      </c>
      <c r="BF64" s="91">
        <f t="shared" si="3"/>
        <v>9</v>
      </c>
      <c r="BG64" s="91">
        <f t="shared" si="4"/>
        <v>7</v>
      </c>
    </row>
    <row r="65" spans="1:59" x14ac:dyDescent="0.2">
      <c r="A65" s="402" t="s">
        <v>209</v>
      </c>
      <c r="B65" s="184" t="s">
        <v>210</v>
      </c>
      <c r="C65" s="185" t="s">
        <v>211</v>
      </c>
      <c r="D65" s="186"/>
      <c r="E65" s="187"/>
      <c r="F65" s="187"/>
      <c r="G65" s="188"/>
      <c r="H65" s="186"/>
      <c r="I65" s="187"/>
      <c r="J65" s="187"/>
      <c r="K65" s="188"/>
      <c r="L65" s="186"/>
      <c r="M65" s="187"/>
      <c r="N65" s="187"/>
      <c r="O65" s="188"/>
      <c r="P65" s="186">
        <v>9</v>
      </c>
      <c r="Q65" s="187">
        <v>7</v>
      </c>
      <c r="R65" s="187">
        <v>21</v>
      </c>
      <c r="S65" s="188">
        <v>12</v>
      </c>
      <c r="T65" s="186"/>
      <c r="U65" s="187"/>
      <c r="V65" s="187"/>
      <c r="W65" s="188"/>
      <c r="X65" s="250">
        <v>2</v>
      </c>
      <c r="Y65" s="251">
        <v>2</v>
      </c>
      <c r="Z65" s="251">
        <v>2</v>
      </c>
      <c r="AA65" s="252">
        <v>2</v>
      </c>
      <c r="AB65" s="186"/>
      <c r="AC65" s="187"/>
      <c r="AD65" s="187"/>
      <c r="AE65" s="188"/>
      <c r="AF65" s="186"/>
      <c r="AG65" s="187"/>
      <c r="AH65" s="187"/>
      <c r="AI65" s="188"/>
      <c r="AJ65" s="186"/>
      <c r="AK65" s="187"/>
      <c r="AL65" s="187"/>
      <c r="AM65" s="188"/>
      <c r="AN65" s="186"/>
      <c r="AO65" s="187"/>
      <c r="AP65" s="187"/>
      <c r="AQ65" s="188"/>
      <c r="AR65" s="186"/>
      <c r="AS65" s="187"/>
      <c r="AT65" s="187"/>
      <c r="AU65" s="188"/>
      <c r="AV65" s="186"/>
      <c r="AW65" s="187"/>
      <c r="AX65" s="187"/>
      <c r="AY65" s="188"/>
      <c r="AZ65" s="186">
        <v>3</v>
      </c>
      <c r="BA65" s="187">
        <v>3</v>
      </c>
      <c r="BB65" s="187">
        <v>3</v>
      </c>
      <c r="BC65" s="188">
        <v>3</v>
      </c>
      <c r="BD65" s="91">
        <f t="shared" si="1"/>
        <v>14</v>
      </c>
      <c r="BE65" s="91">
        <f t="shared" si="2"/>
        <v>12</v>
      </c>
      <c r="BF65" s="91">
        <f t="shared" si="3"/>
        <v>26</v>
      </c>
      <c r="BG65" s="91">
        <f t="shared" si="4"/>
        <v>17</v>
      </c>
    </row>
    <row r="66" spans="1:59" x14ac:dyDescent="0.2">
      <c r="A66" s="394"/>
      <c r="B66" s="73" t="s">
        <v>212</v>
      </c>
      <c r="C66" s="74" t="s">
        <v>213</v>
      </c>
      <c r="D66" s="75"/>
      <c r="E66" s="76"/>
      <c r="F66" s="76"/>
      <c r="G66" s="77"/>
      <c r="H66" s="75"/>
      <c r="I66" s="76"/>
      <c r="J66" s="76"/>
      <c r="K66" s="77"/>
      <c r="L66" s="75"/>
      <c r="M66" s="76"/>
      <c r="N66" s="76"/>
      <c r="O66" s="77"/>
      <c r="P66" s="75"/>
      <c r="Q66" s="76"/>
      <c r="R66" s="76"/>
      <c r="S66" s="77"/>
      <c r="T66" s="75"/>
      <c r="U66" s="76"/>
      <c r="V66" s="76"/>
      <c r="W66" s="77"/>
      <c r="X66" s="253"/>
      <c r="Y66" s="254"/>
      <c r="Z66" s="254"/>
      <c r="AA66" s="255"/>
      <c r="AB66" s="75"/>
      <c r="AC66" s="76"/>
      <c r="AD66" s="76"/>
      <c r="AE66" s="77"/>
      <c r="AF66" s="75"/>
      <c r="AG66" s="76"/>
      <c r="AH66" s="76"/>
      <c r="AI66" s="77"/>
      <c r="AJ66" s="75"/>
      <c r="AK66" s="76"/>
      <c r="AL66" s="76"/>
      <c r="AM66" s="77"/>
      <c r="AN66" s="75"/>
      <c r="AO66" s="76"/>
      <c r="AP66" s="76"/>
      <c r="AQ66" s="77"/>
      <c r="AR66" s="75">
        <v>1</v>
      </c>
      <c r="AS66" s="76">
        <v>1</v>
      </c>
      <c r="AT66" s="76">
        <v>1</v>
      </c>
      <c r="AU66" s="77">
        <v>1</v>
      </c>
      <c r="AV66" s="75"/>
      <c r="AW66" s="76"/>
      <c r="AX66" s="76"/>
      <c r="AY66" s="77"/>
      <c r="AZ66" s="75"/>
      <c r="BA66" s="76"/>
      <c r="BB66" s="76"/>
      <c r="BC66" s="77"/>
      <c r="BD66" s="91">
        <f t="shared" si="1"/>
        <v>1</v>
      </c>
      <c r="BE66" s="91">
        <f t="shared" si="2"/>
        <v>1</v>
      </c>
      <c r="BF66" s="91">
        <f t="shared" si="3"/>
        <v>1</v>
      </c>
      <c r="BG66" s="91">
        <f t="shared" si="4"/>
        <v>1</v>
      </c>
    </row>
    <row r="67" spans="1:59" ht="30" x14ac:dyDescent="0.2">
      <c r="A67" s="393"/>
      <c r="B67" s="189" t="s">
        <v>214</v>
      </c>
      <c r="C67" s="190" t="s">
        <v>215</v>
      </c>
      <c r="D67" s="191"/>
      <c r="E67" s="192"/>
      <c r="F67" s="192"/>
      <c r="G67" s="193"/>
      <c r="H67" s="191"/>
      <c r="I67" s="192"/>
      <c r="J67" s="192"/>
      <c r="K67" s="193"/>
      <c r="L67" s="191">
        <v>3</v>
      </c>
      <c r="M67" s="192">
        <v>3</v>
      </c>
      <c r="N67" s="192">
        <v>4</v>
      </c>
      <c r="O67" s="193">
        <v>4</v>
      </c>
      <c r="P67" s="191"/>
      <c r="Q67" s="192"/>
      <c r="R67" s="192"/>
      <c r="S67" s="193"/>
      <c r="T67" s="191">
        <v>1</v>
      </c>
      <c r="U67" s="192">
        <v>1</v>
      </c>
      <c r="V67" s="192">
        <v>1</v>
      </c>
      <c r="W67" s="193">
        <v>1</v>
      </c>
      <c r="X67" s="256"/>
      <c r="Y67" s="257"/>
      <c r="Z67" s="257"/>
      <c r="AA67" s="258"/>
      <c r="AB67" s="191"/>
      <c r="AC67" s="192"/>
      <c r="AD67" s="192"/>
      <c r="AE67" s="193"/>
      <c r="AF67" s="191"/>
      <c r="AG67" s="192"/>
      <c r="AH67" s="192"/>
      <c r="AI67" s="193"/>
      <c r="AJ67" s="191"/>
      <c r="AK67" s="192"/>
      <c r="AL67" s="192"/>
      <c r="AM67" s="193"/>
      <c r="AN67" s="191"/>
      <c r="AO67" s="192"/>
      <c r="AP67" s="192"/>
      <c r="AQ67" s="193"/>
      <c r="AR67" s="191"/>
      <c r="AS67" s="192"/>
      <c r="AT67" s="192"/>
      <c r="AU67" s="193"/>
      <c r="AV67" s="191"/>
      <c r="AW67" s="192"/>
      <c r="AX67" s="192"/>
      <c r="AY67" s="193"/>
      <c r="AZ67" s="191"/>
      <c r="BA67" s="192"/>
      <c r="BB67" s="192"/>
      <c r="BC67" s="193"/>
      <c r="BD67" s="91">
        <f t="shared" si="1"/>
        <v>4</v>
      </c>
      <c r="BE67" s="91">
        <f t="shared" si="2"/>
        <v>4</v>
      </c>
      <c r="BF67" s="91">
        <f t="shared" si="3"/>
        <v>5</v>
      </c>
      <c r="BG67" s="91">
        <f t="shared" si="4"/>
        <v>5</v>
      </c>
    </row>
    <row r="68" spans="1:59" x14ac:dyDescent="0.2">
      <c r="A68" s="403" t="s">
        <v>40</v>
      </c>
      <c r="B68" s="194" t="s">
        <v>216</v>
      </c>
      <c r="C68" s="195" t="s">
        <v>217</v>
      </c>
      <c r="D68" s="196"/>
      <c r="E68" s="197"/>
      <c r="F68" s="197"/>
      <c r="G68" s="198"/>
      <c r="H68" s="196"/>
      <c r="I68" s="197"/>
      <c r="J68" s="197"/>
      <c r="K68" s="198"/>
      <c r="L68" s="196"/>
      <c r="M68" s="197"/>
      <c r="N68" s="197"/>
      <c r="O68" s="198"/>
      <c r="P68" s="196"/>
      <c r="Q68" s="197"/>
      <c r="R68" s="197"/>
      <c r="S68" s="198"/>
      <c r="T68" s="196"/>
      <c r="U68" s="197"/>
      <c r="V68" s="197"/>
      <c r="W68" s="198"/>
      <c r="X68" s="196"/>
      <c r="Y68" s="197"/>
      <c r="Z68" s="197"/>
      <c r="AA68" s="198"/>
      <c r="AB68" s="196">
        <v>4</v>
      </c>
      <c r="AC68" s="197">
        <v>4</v>
      </c>
      <c r="AD68" s="197">
        <v>4</v>
      </c>
      <c r="AE68" s="198">
        <v>4</v>
      </c>
      <c r="AF68" s="196"/>
      <c r="AG68" s="197"/>
      <c r="AH68" s="197"/>
      <c r="AI68" s="198"/>
      <c r="AJ68" s="196"/>
      <c r="AK68" s="197"/>
      <c r="AL68" s="197"/>
      <c r="AM68" s="198"/>
      <c r="AN68" s="196"/>
      <c r="AO68" s="197"/>
      <c r="AP68" s="197"/>
      <c r="AQ68" s="198"/>
      <c r="AR68" s="196"/>
      <c r="AS68" s="197"/>
      <c r="AT68" s="197"/>
      <c r="AU68" s="198"/>
      <c r="AV68" s="196">
        <v>1</v>
      </c>
      <c r="AW68" s="197">
        <v>1</v>
      </c>
      <c r="AX68" s="197">
        <v>1</v>
      </c>
      <c r="AY68" s="198">
        <v>1</v>
      </c>
      <c r="AZ68" s="196"/>
      <c r="BA68" s="197"/>
      <c r="BB68" s="197"/>
      <c r="BC68" s="198"/>
      <c r="BD68" s="91">
        <f t="shared" si="1"/>
        <v>5</v>
      </c>
      <c r="BE68" s="91">
        <f t="shared" si="2"/>
        <v>5</v>
      </c>
      <c r="BF68" s="91">
        <f t="shared" si="3"/>
        <v>5</v>
      </c>
      <c r="BG68" s="91">
        <f t="shared" si="4"/>
        <v>5</v>
      </c>
    </row>
    <row r="69" spans="1:59" ht="75" x14ac:dyDescent="0.2">
      <c r="A69" s="404"/>
      <c r="B69" s="78" t="s">
        <v>218</v>
      </c>
      <c r="C69" s="83" t="s">
        <v>219</v>
      </c>
      <c r="D69" s="80">
        <v>5</v>
      </c>
      <c r="E69" s="81">
        <v>5</v>
      </c>
      <c r="F69" s="81">
        <v>6</v>
      </c>
      <c r="G69" s="82">
        <v>6</v>
      </c>
      <c r="H69" s="80">
        <v>1</v>
      </c>
      <c r="I69" s="81">
        <v>1</v>
      </c>
      <c r="J69" s="81">
        <v>1</v>
      </c>
      <c r="K69" s="82">
        <v>1</v>
      </c>
      <c r="L69" s="80">
        <v>1</v>
      </c>
      <c r="M69" s="81">
        <v>1</v>
      </c>
      <c r="N69" s="81">
        <v>2</v>
      </c>
      <c r="O69" s="82">
        <v>2</v>
      </c>
      <c r="P69" s="80"/>
      <c r="Q69" s="81"/>
      <c r="R69" s="81"/>
      <c r="S69" s="82"/>
      <c r="T69" s="80">
        <v>1</v>
      </c>
      <c r="U69" s="81">
        <v>1</v>
      </c>
      <c r="V69" s="81">
        <v>1</v>
      </c>
      <c r="W69" s="82">
        <v>1</v>
      </c>
      <c r="X69" s="80"/>
      <c r="Y69" s="81"/>
      <c r="Z69" s="81"/>
      <c r="AA69" s="82"/>
      <c r="AB69" s="80">
        <v>9</v>
      </c>
      <c r="AC69" s="81">
        <v>9</v>
      </c>
      <c r="AD69" s="81">
        <v>11</v>
      </c>
      <c r="AE69" s="82">
        <v>11</v>
      </c>
      <c r="AF69" s="80"/>
      <c r="AG69" s="81"/>
      <c r="AH69" s="81"/>
      <c r="AI69" s="82"/>
      <c r="AJ69" s="80"/>
      <c r="AK69" s="81"/>
      <c r="AL69" s="81"/>
      <c r="AM69" s="82"/>
      <c r="AN69" s="80"/>
      <c r="AO69" s="81"/>
      <c r="AP69" s="81"/>
      <c r="AQ69" s="82">
        <v>1</v>
      </c>
      <c r="AR69" s="80">
        <v>1</v>
      </c>
      <c r="AS69" s="81">
        <v>2</v>
      </c>
      <c r="AT69" s="81">
        <v>2</v>
      </c>
      <c r="AU69" s="82"/>
      <c r="AV69" s="80"/>
      <c r="AW69" s="81"/>
      <c r="AX69" s="81"/>
      <c r="AY69" s="82"/>
      <c r="AZ69" s="80">
        <v>1</v>
      </c>
      <c r="BA69" s="81">
        <v>1</v>
      </c>
      <c r="BB69" s="81">
        <v>1</v>
      </c>
      <c r="BC69" s="82">
        <v>1</v>
      </c>
      <c r="BD69" s="91">
        <f t="shared" ref="BD69:BD80" si="5">SUM(D69,H69,L69,P69,T69,X69,AB69,AF69,AJ69,AN69,AR69,AV69,AZ69)</f>
        <v>19</v>
      </c>
      <c r="BE69" s="91">
        <f t="shared" si="2"/>
        <v>20</v>
      </c>
      <c r="BF69" s="91">
        <f t="shared" si="3"/>
        <v>24</v>
      </c>
      <c r="BG69" s="91">
        <f t="shared" si="4"/>
        <v>23</v>
      </c>
    </row>
    <row r="70" spans="1:59" ht="30" x14ac:dyDescent="0.2">
      <c r="A70" s="404"/>
      <c r="B70" s="78" t="s">
        <v>220</v>
      </c>
      <c r="C70" s="79" t="s">
        <v>221</v>
      </c>
      <c r="D70" s="80"/>
      <c r="E70" s="81"/>
      <c r="F70" s="81"/>
      <c r="G70" s="82"/>
      <c r="H70" s="80"/>
      <c r="I70" s="81"/>
      <c r="J70" s="81"/>
      <c r="K70" s="82"/>
      <c r="L70" s="80">
        <v>2</v>
      </c>
      <c r="M70" s="81">
        <v>2</v>
      </c>
      <c r="N70" s="81">
        <v>3</v>
      </c>
      <c r="O70" s="82">
        <v>3</v>
      </c>
      <c r="P70" s="80"/>
      <c r="Q70" s="81"/>
      <c r="R70" s="81"/>
      <c r="S70" s="82"/>
      <c r="T70" s="80"/>
      <c r="U70" s="81"/>
      <c r="V70" s="81"/>
      <c r="W70" s="82"/>
      <c r="X70" s="80"/>
      <c r="Y70" s="81"/>
      <c r="Z70" s="81"/>
      <c r="AA70" s="82"/>
      <c r="AB70" s="80">
        <v>9</v>
      </c>
      <c r="AC70" s="81">
        <v>9</v>
      </c>
      <c r="AD70" s="81">
        <v>9</v>
      </c>
      <c r="AE70" s="82">
        <v>9</v>
      </c>
      <c r="AF70" s="80"/>
      <c r="AG70" s="81"/>
      <c r="AH70" s="81"/>
      <c r="AI70" s="82"/>
      <c r="AJ70" s="80"/>
      <c r="AK70" s="81"/>
      <c r="AL70" s="81"/>
      <c r="AM70" s="82"/>
      <c r="AN70" s="80"/>
      <c r="AO70" s="81"/>
      <c r="AP70" s="81"/>
      <c r="AQ70" s="82">
        <v>4</v>
      </c>
      <c r="AR70" s="80">
        <v>4</v>
      </c>
      <c r="AS70" s="81">
        <v>4</v>
      </c>
      <c r="AT70" s="81">
        <v>4</v>
      </c>
      <c r="AU70" s="82"/>
      <c r="AV70" s="80"/>
      <c r="AW70" s="81"/>
      <c r="AX70" s="81"/>
      <c r="AY70" s="82"/>
      <c r="AZ70" s="80"/>
      <c r="BA70" s="81"/>
      <c r="BB70" s="81"/>
      <c r="BC70" s="82"/>
      <c r="BD70" s="91">
        <f t="shared" si="5"/>
        <v>15</v>
      </c>
      <c r="BE70" s="91">
        <f t="shared" si="2"/>
        <v>15</v>
      </c>
      <c r="BF70" s="91">
        <f t="shared" si="3"/>
        <v>16</v>
      </c>
      <c r="BG70" s="91">
        <f t="shared" si="4"/>
        <v>16</v>
      </c>
    </row>
    <row r="71" spans="1:59" ht="150" x14ac:dyDescent="0.2">
      <c r="A71" s="404"/>
      <c r="B71" s="78" t="s">
        <v>222</v>
      </c>
      <c r="C71" s="83" t="s">
        <v>223</v>
      </c>
      <c r="D71" s="80">
        <v>1</v>
      </c>
      <c r="E71" s="81">
        <v>1</v>
      </c>
      <c r="F71" s="81">
        <v>2</v>
      </c>
      <c r="G71" s="82">
        <v>2</v>
      </c>
      <c r="H71" s="80"/>
      <c r="I71" s="81"/>
      <c r="J71" s="81"/>
      <c r="K71" s="82"/>
      <c r="L71" s="80"/>
      <c r="M71" s="81"/>
      <c r="N71" s="81"/>
      <c r="O71" s="82"/>
      <c r="P71" s="80"/>
      <c r="Q71" s="81"/>
      <c r="R71" s="81"/>
      <c r="S71" s="82"/>
      <c r="T71" s="80"/>
      <c r="U71" s="81"/>
      <c r="V71" s="81"/>
      <c r="W71" s="82"/>
      <c r="X71" s="80"/>
      <c r="Y71" s="81"/>
      <c r="Z71" s="81"/>
      <c r="AA71" s="82"/>
      <c r="AB71" s="80">
        <v>6</v>
      </c>
      <c r="AC71" s="81">
        <v>6</v>
      </c>
      <c r="AD71" s="81">
        <v>8</v>
      </c>
      <c r="AE71" s="82">
        <v>8</v>
      </c>
      <c r="AF71" s="80"/>
      <c r="AG71" s="81"/>
      <c r="AH71" s="81"/>
      <c r="AI71" s="82"/>
      <c r="AJ71" s="80"/>
      <c r="AK71" s="81"/>
      <c r="AL71" s="81"/>
      <c r="AM71" s="82"/>
      <c r="AN71" s="80"/>
      <c r="AO71" s="81"/>
      <c r="AP71" s="81"/>
      <c r="AQ71" s="82"/>
      <c r="AR71" s="80"/>
      <c r="AS71" s="81"/>
      <c r="AT71" s="81"/>
      <c r="AU71" s="82"/>
      <c r="AV71" s="80"/>
      <c r="AW71" s="81"/>
      <c r="AX71" s="81"/>
      <c r="AY71" s="82"/>
      <c r="AZ71" s="80"/>
      <c r="BA71" s="81"/>
      <c r="BB71" s="81"/>
      <c r="BC71" s="82"/>
      <c r="BD71" s="91">
        <f t="shared" si="5"/>
        <v>7</v>
      </c>
      <c r="BE71" s="91">
        <f t="shared" si="2"/>
        <v>7</v>
      </c>
      <c r="BF71" s="91">
        <f t="shared" si="3"/>
        <v>10</v>
      </c>
      <c r="BG71" s="91">
        <f t="shared" si="4"/>
        <v>10</v>
      </c>
    </row>
    <row r="72" spans="1:59" ht="45" x14ac:dyDescent="0.2">
      <c r="A72" s="404"/>
      <c r="B72" s="78" t="s">
        <v>224</v>
      </c>
      <c r="C72" s="83" t="s">
        <v>225</v>
      </c>
      <c r="D72" s="80"/>
      <c r="E72" s="81"/>
      <c r="F72" s="81"/>
      <c r="G72" s="82"/>
      <c r="H72" s="80"/>
      <c r="I72" s="81"/>
      <c r="J72" s="81"/>
      <c r="K72" s="82"/>
      <c r="L72" s="80"/>
      <c r="M72" s="81"/>
      <c r="N72" s="81"/>
      <c r="O72" s="82"/>
      <c r="P72" s="80"/>
      <c r="Q72" s="81"/>
      <c r="R72" s="81"/>
      <c r="S72" s="82"/>
      <c r="T72" s="80"/>
      <c r="U72" s="81"/>
      <c r="V72" s="81"/>
      <c r="W72" s="82"/>
      <c r="X72" s="80"/>
      <c r="Y72" s="81"/>
      <c r="Z72" s="81"/>
      <c r="AA72" s="82"/>
      <c r="AB72" s="80">
        <v>3</v>
      </c>
      <c r="AC72" s="81">
        <v>3</v>
      </c>
      <c r="AD72" s="81">
        <v>3</v>
      </c>
      <c r="AE72" s="82">
        <v>3</v>
      </c>
      <c r="AF72" s="80"/>
      <c r="AG72" s="81"/>
      <c r="AH72" s="81"/>
      <c r="AI72" s="82"/>
      <c r="AJ72" s="80"/>
      <c r="AK72" s="81"/>
      <c r="AL72" s="81"/>
      <c r="AM72" s="82"/>
      <c r="AN72" s="80"/>
      <c r="AO72" s="81"/>
      <c r="AP72" s="81"/>
      <c r="AQ72" s="82"/>
      <c r="AR72" s="80"/>
      <c r="AS72" s="81"/>
      <c r="AT72" s="81"/>
      <c r="AU72" s="82"/>
      <c r="AV72" s="80"/>
      <c r="AW72" s="81"/>
      <c r="AX72" s="81"/>
      <c r="AY72" s="82"/>
      <c r="AZ72" s="80"/>
      <c r="BA72" s="81"/>
      <c r="BB72" s="81"/>
      <c r="BC72" s="82"/>
      <c r="BD72" s="91">
        <f t="shared" si="5"/>
        <v>3</v>
      </c>
      <c r="BE72" s="91">
        <f t="shared" si="2"/>
        <v>3</v>
      </c>
      <c r="BF72" s="91">
        <f t="shared" si="3"/>
        <v>3</v>
      </c>
      <c r="BG72" s="91">
        <f t="shared" si="4"/>
        <v>3</v>
      </c>
    </row>
    <row r="73" spans="1:59" ht="180" x14ac:dyDescent="0.2">
      <c r="A73" s="404"/>
      <c r="B73" s="78" t="s">
        <v>226</v>
      </c>
      <c r="C73" s="84" t="s">
        <v>227</v>
      </c>
      <c r="D73" s="80"/>
      <c r="E73" s="81"/>
      <c r="F73" s="81"/>
      <c r="G73" s="82"/>
      <c r="H73" s="80"/>
      <c r="I73" s="81"/>
      <c r="J73" s="81"/>
      <c r="K73" s="82"/>
      <c r="L73" s="80"/>
      <c r="M73" s="81"/>
      <c r="N73" s="81"/>
      <c r="O73" s="82"/>
      <c r="P73" s="80"/>
      <c r="Q73" s="81"/>
      <c r="R73" s="81"/>
      <c r="S73" s="82"/>
      <c r="T73" s="80"/>
      <c r="U73" s="81"/>
      <c r="V73" s="81"/>
      <c r="W73" s="82"/>
      <c r="X73" s="80"/>
      <c r="Y73" s="81"/>
      <c r="Z73" s="81"/>
      <c r="AA73" s="82"/>
      <c r="AB73" s="80">
        <v>2</v>
      </c>
      <c r="AC73" s="81">
        <v>2</v>
      </c>
      <c r="AD73" s="81">
        <v>3</v>
      </c>
      <c r="AE73" s="82">
        <v>3</v>
      </c>
      <c r="AF73" s="80"/>
      <c r="AG73" s="81"/>
      <c r="AH73" s="81"/>
      <c r="AI73" s="82"/>
      <c r="AJ73" s="80"/>
      <c r="AK73" s="81"/>
      <c r="AL73" s="81"/>
      <c r="AM73" s="82"/>
      <c r="AN73" s="80"/>
      <c r="AO73" s="81"/>
      <c r="AP73" s="81"/>
      <c r="AQ73" s="82"/>
      <c r="AR73" s="80"/>
      <c r="AS73" s="81"/>
      <c r="AT73" s="81"/>
      <c r="AU73" s="82"/>
      <c r="AV73" s="80"/>
      <c r="AW73" s="81"/>
      <c r="AX73" s="81"/>
      <c r="AY73" s="82"/>
      <c r="AZ73" s="80"/>
      <c r="BA73" s="81"/>
      <c r="BB73" s="81"/>
      <c r="BC73" s="82"/>
      <c r="BD73" s="91">
        <f t="shared" si="5"/>
        <v>2</v>
      </c>
      <c r="BE73" s="91">
        <f t="shared" si="2"/>
        <v>2</v>
      </c>
      <c r="BF73" s="91">
        <f t="shared" si="3"/>
        <v>3</v>
      </c>
      <c r="BG73" s="91">
        <f t="shared" si="4"/>
        <v>3</v>
      </c>
    </row>
    <row r="74" spans="1:59" ht="45" x14ac:dyDescent="0.2">
      <c r="A74" s="405"/>
      <c r="B74" s="199" t="s">
        <v>228</v>
      </c>
      <c r="C74" s="200" t="s">
        <v>229</v>
      </c>
      <c r="D74" s="201"/>
      <c r="E74" s="202"/>
      <c r="F74" s="202"/>
      <c r="G74" s="203"/>
      <c r="H74" s="201"/>
      <c r="I74" s="202"/>
      <c r="J74" s="202"/>
      <c r="K74" s="203"/>
      <c r="L74" s="201"/>
      <c r="M74" s="202"/>
      <c r="N74" s="202"/>
      <c r="O74" s="203"/>
      <c r="P74" s="201"/>
      <c r="Q74" s="202"/>
      <c r="R74" s="202"/>
      <c r="S74" s="203"/>
      <c r="T74" s="201"/>
      <c r="U74" s="202"/>
      <c r="V74" s="202"/>
      <c r="W74" s="203"/>
      <c r="X74" s="201"/>
      <c r="Y74" s="202"/>
      <c r="Z74" s="202"/>
      <c r="AA74" s="203"/>
      <c r="AB74" s="201"/>
      <c r="AC74" s="202"/>
      <c r="AD74" s="202"/>
      <c r="AE74" s="203"/>
      <c r="AF74" s="201"/>
      <c r="AG74" s="202"/>
      <c r="AH74" s="202"/>
      <c r="AI74" s="203"/>
      <c r="AJ74" s="201"/>
      <c r="AK74" s="202"/>
      <c r="AL74" s="202"/>
      <c r="AM74" s="203"/>
      <c r="AN74" s="201"/>
      <c r="AO74" s="202"/>
      <c r="AP74" s="202"/>
      <c r="AQ74" s="203"/>
      <c r="AR74" s="201"/>
      <c r="AS74" s="202"/>
      <c r="AT74" s="202"/>
      <c r="AU74" s="203"/>
      <c r="AV74" s="201"/>
      <c r="AW74" s="202"/>
      <c r="AX74" s="202"/>
      <c r="AY74" s="203"/>
      <c r="AZ74" s="201"/>
      <c r="BA74" s="202"/>
      <c r="BB74" s="202"/>
      <c r="BC74" s="203"/>
      <c r="BD74" s="91">
        <f t="shared" si="5"/>
        <v>0</v>
      </c>
      <c r="BE74" s="91">
        <f t="shared" si="2"/>
        <v>0</v>
      </c>
      <c r="BF74" s="91">
        <f t="shared" si="3"/>
        <v>0</v>
      </c>
      <c r="BG74" s="91">
        <f t="shared" si="4"/>
        <v>0</v>
      </c>
    </row>
    <row r="75" spans="1:59" ht="45" x14ac:dyDescent="0.2">
      <c r="A75" s="218" t="s">
        <v>230</v>
      </c>
      <c r="B75" s="406" t="s">
        <v>231</v>
      </c>
      <c r="C75" s="407"/>
      <c r="D75" s="204">
        <v>16</v>
      </c>
      <c r="E75" s="205">
        <v>15</v>
      </c>
      <c r="F75" s="205">
        <v>29</v>
      </c>
      <c r="G75" s="206">
        <v>28</v>
      </c>
      <c r="H75" s="204">
        <v>1</v>
      </c>
      <c r="I75" s="205">
        <v>1</v>
      </c>
      <c r="J75" s="205">
        <v>1</v>
      </c>
      <c r="K75" s="206">
        <v>1</v>
      </c>
      <c r="L75" s="204">
        <v>63</v>
      </c>
      <c r="M75" s="205">
        <v>51</v>
      </c>
      <c r="N75" s="205">
        <v>212</v>
      </c>
      <c r="O75" s="206">
        <v>152</v>
      </c>
      <c r="P75" s="204">
        <f>3+4</f>
        <v>7</v>
      </c>
      <c r="Q75" s="205">
        <f>2+1</f>
        <v>3</v>
      </c>
      <c r="R75" s="205">
        <f>4+3+6</f>
        <v>13</v>
      </c>
      <c r="S75" s="206">
        <f>3+2+2</f>
        <v>7</v>
      </c>
      <c r="T75" s="204">
        <f>1+1</f>
        <v>2</v>
      </c>
      <c r="U75" s="205">
        <v>2</v>
      </c>
      <c r="V75" s="205">
        <v>21</v>
      </c>
      <c r="W75" s="206">
        <v>16</v>
      </c>
      <c r="X75" s="204">
        <v>7</v>
      </c>
      <c r="Y75" s="205">
        <v>5</v>
      </c>
      <c r="Z75" s="205">
        <v>7</v>
      </c>
      <c r="AA75" s="206">
        <v>5</v>
      </c>
      <c r="AB75" s="204"/>
      <c r="AC75" s="205"/>
      <c r="AD75" s="205"/>
      <c r="AE75" s="206"/>
      <c r="AF75" s="204"/>
      <c r="AG75" s="205"/>
      <c r="AH75" s="205"/>
      <c r="AI75" s="206"/>
      <c r="AJ75" s="204"/>
      <c r="AK75" s="205"/>
      <c r="AL75" s="205"/>
      <c r="AM75" s="206"/>
      <c r="AN75" s="204"/>
      <c r="AO75" s="205"/>
      <c r="AP75" s="205"/>
      <c r="AQ75" s="206"/>
      <c r="AR75" s="204">
        <v>6</v>
      </c>
      <c r="AS75" s="205">
        <v>6</v>
      </c>
      <c r="AT75" s="205">
        <v>10</v>
      </c>
      <c r="AU75" s="206">
        <v>9</v>
      </c>
      <c r="AV75" s="204">
        <v>8</v>
      </c>
      <c r="AW75" s="205">
        <v>8</v>
      </c>
      <c r="AX75" s="205">
        <v>38</v>
      </c>
      <c r="AY75" s="206">
        <v>33</v>
      </c>
      <c r="AZ75" s="204">
        <v>4</v>
      </c>
      <c r="BA75" s="205">
        <v>3</v>
      </c>
      <c r="BB75" s="205">
        <v>6</v>
      </c>
      <c r="BC75" s="206">
        <v>5</v>
      </c>
      <c r="BD75" s="91">
        <f t="shared" si="5"/>
        <v>114</v>
      </c>
      <c r="BE75" s="91">
        <f t="shared" si="2"/>
        <v>94</v>
      </c>
      <c r="BF75" s="91">
        <f t="shared" si="3"/>
        <v>337</v>
      </c>
      <c r="BG75" s="91">
        <f t="shared" si="4"/>
        <v>256</v>
      </c>
    </row>
    <row r="76" spans="1:59" ht="30" x14ac:dyDescent="0.2">
      <c r="A76" s="218" t="s">
        <v>232</v>
      </c>
      <c r="B76" s="406" t="s">
        <v>233</v>
      </c>
      <c r="C76" s="407"/>
      <c r="D76" s="204">
        <v>10</v>
      </c>
      <c r="E76" s="205">
        <v>9</v>
      </c>
      <c r="F76" s="205">
        <v>10</v>
      </c>
      <c r="G76" s="206">
        <v>9</v>
      </c>
      <c r="H76" s="204">
        <v>1</v>
      </c>
      <c r="I76" s="205">
        <v>1</v>
      </c>
      <c r="J76" s="205">
        <v>1</v>
      </c>
      <c r="K76" s="206">
        <v>1</v>
      </c>
      <c r="L76" s="204">
        <f>4+35+28+5+6</f>
        <v>78</v>
      </c>
      <c r="M76" s="205">
        <f>4+33+25+4+5</f>
        <v>71</v>
      </c>
      <c r="N76" s="205">
        <f>40+6+6+3+4+51</f>
        <v>110</v>
      </c>
      <c r="O76" s="206">
        <f>4+48+34+5+5</f>
        <v>96</v>
      </c>
      <c r="P76" s="204">
        <v>0</v>
      </c>
      <c r="Q76" s="205">
        <v>0</v>
      </c>
      <c r="R76" s="205">
        <v>2</v>
      </c>
      <c r="S76" s="206">
        <v>1</v>
      </c>
      <c r="T76" s="204">
        <v>13</v>
      </c>
      <c r="U76" s="205">
        <v>13</v>
      </c>
      <c r="V76" s="205">
        <v>13</v>
      </c>
      <c r="W76" s="206">
        <v>13</v>
      </c>
      <c r="X76" s="204"/>
      <c r="Y76" s="205"/>
      <c r="Z76" s="205"/>
      <c r="AA76" s="206"/>
      <c r="AB76" s="204">
        <v>24</v>
      </c>
      <c r="AC76" s="205">
        <v>23</v>
      </c>
      <c r="AD76" s="205">
        <v>24</v>
      </c>
      <c r="AE76" s="206">
        <v>23</v>
      </c>
      <c r="AF76" s="204"/>
      <c r="AG76" s="205"/>
      <c r="AH76" s="205"/>
      <c r="AI76" s="206"/>
      <c r="AJ76" s="204"/>
      <c r="AK76" s="205"/>
      <c r="AL76" s="205"/>
      <c r="AM76" s="206"/>
      <c r="AN76" s="204"/>
      <c r="AO76" s="205"/>
      <c r="AP76" s="205"/>
      <c r="AQ76" s="206"/>
      <c r="AR76" s="204"/>
      <c r="AS76" s="205"/>
      <c r="AT76" s="205"/>
      <c r="AU76" s="206"/>
      <c r="AV76" s="204"/>
      <c r="AW76" s="205"/>
      <c r="AX76" s="205"/>
      <c r="AY76" s="206"/>
      <c r="AZ76" s="204">
        <v>3</v>
      </c>
      <c r="BA76" s="205">
        <v>3</v>
      </c>
      <c r="BB76" s="205">
        <v>5</v>
      </c>
      <c r="BC76" s="206">
        <v>4</v>
      </c>
      <c r="BD76" s="91">
        <f t="shared" si="5"/>
        <v>129</v>
      </c>
      <c r="BE76" s="91">
        <f t="shared" si="2"/>
        <v>120</v>
      </c>
      <c r="BF76" s="91">
        <f t="shared" si="3"/>
        <v>165</v>
      </c>
      <c r="BG76" s="91">
        <f t="shared" si="4"/>
        <v>147</v>
      </c>
    </row>
    <row r="77" spans="1:59" x14ac:dyDescent="0.2">
      <c r="A77" s="218" t="s">
        <v>234</v>
      </c>
      <c r="B77" s="408" t="s">
        <v>235</v>
      </c>
      <c r="C77" s="409"/>
      <c r="D77" s="204"/>
      <c r="E77" s="205"/>
      <c r="F77" s="205"/>
      <c r="G77" s="206"/>
      <c r="H77" s="204"/>
      <c r="I77" s="205"/>
      <c r="J77" s="205"/>
      <c r="K77" s="206"/>
      <c r="L77" s="204"/>
      <c r="M77" s="205"/>
      <c r="N77" s="205"/>
      <c r="O77" s="206"/>
      <c r="P77" s="204"/>
      <c r="Q77" s="205"/>
      <c r="R77" s="205"/>
      <c r="S77" s="206"/>
      <c r="T77" s="204"/>
      <c r="U77" s="205"/>
      <c r="V77" s="205"/>
      <c r="W77" s="206"/>
      <c r="X77" s="204"/>
      <c r="Y77" s="205"/>
      <c r="Z77" s="205"/>
      <c r="AA77" s="206"/>
      <c r="AB77" s="204">
        <v>11</v>
      </c>
      <c r="AC77" s="205">
        <v>7</v>
      </c>
      <c r="AD77" s="205">
        <v>15</v>
      </c>
      <c r="AE77" s="206">
        <v>10</v>
      </c>
      <c r="AF77" s="204"/>
      <c r="AG77" s="205"/>
      <c r="AH77" s="205"/>
      <c r="AI77" s="206"/>
      <c r="AJ77" s="204"/>
      <c r="AK77" s="205"/>
      <c r="AL77" s="205">
        <v>24</v>
      </c>
      <c r="AM77" s="206">
        <v>21</v>
      </c>
      <c r="AN77" s="204"/>
      <c r="AO77" s="205"/>
      <c r="AP77" s="205"/>
      <c r="AQ77" s="206"/>
      <c r="AR77" s="204"/>
      <c r="AS77" s="205"/>
      <c r="AT77" s="205"/>
      <c r="AU77" s="206"/>
      <c r="AV77" s="204"/>
      <c r="AW77" s="205"/>
      <c r="AX77" s="205"/>
      <c r="AY77" s="206"/>
      <c r="AZ77" s="204"/>
      <c r="BA77" s="205"/>
      <c r="BB77" s="205"/>
      <c r="BC77" s="206"/>
      <c r="BD77" s="91">
        <f t="shared" si="5"/>
        <v>11</v>
      </c>
      <c r="BE77" s="91">
        <f t="shared" si="2"/>
        <v>7</v>
      </c>
      <c r="BF77" s="91">
        <f t="shared" si="3"/>
        <v>39</v>
      </c>
      <c r="BG77" s="91">
        <f t="shared" si="4"/>
        <v>31</v>
      </c>
    </row>
    <row r="78" spans="1:59" x14ac:dyDescent="0.2">
      <c r="A78" s="410" t="s">
        <v>236</v>
      </c>
      <c r="B78" s="411"/>
      <c r="C78" s="411"/>
      <c r="D78" s="207">
        <v>3</v>
      </c>
      <c r="E78" s="208">
        <v>2</v>
      </c>
      <c r="F78" s="208">
        <v>13</v>
      </c>
      <c r="G78" s="209">
        <v>12</v>
      </c>
      <c r="H78" s="207">
        <v>2</v>
      </c>
      <c r="I78" s="208">
        <v>2</v>
      </c>
      <c r="J78" s="208">
        <v>5</v>
      </c>
      <c r="K78" s="209">
        <v>5</v>
      </c>
      <c r="L78" s="207">
        <v>0</v>
      </c>
      <c r="M78" s="208">
        <v>0</v>
      </c>
      <c r="N78" s="208">
        <v>3</v>
      </c>
      <c r="O78" s="209">
        <v>3</v>
      </c>
      <c r="P78" s="207">
        <v>0</v>
      </c>
      <c r="Q78" s="208">
        <v>0</v>
      </c>
      <c r="R78" s="208">
        <v>0</v>
      </c>
      <c r="S78" s="209">
        <v>0</v>
      </c>
      <c r="T78" s="207">
        <v>0</v>
      </c>
      <c r="U78" s="208">
        <v>0</v>
      </c>
      <c r="V78" s="208">
        <v>2</v>
      </c>
      <c r="W78" s="209">
        <v>2</v>
      </c>
      <c r="X78" s="207"/>
      <c r="Y78" s="208"/>
      <c r="Z78" s="208">
        <v>8</v>
      </c>
      <c r="AA78" s="209">
        <v>8</v>
      </c>
      <c r="AB78" s="207">
        <v>162</v>
      </c>
      <c r="AC78" s="208">
        <v>132</v>
      </c>
      <c r="AD78" s="208">
        <v>217</v>
      </c>
      <c r="AE78" s="209">
        <v>169</v>
      </c>
      <c r="AF78" s="207"/>
      <c r="AG78" s="208"/>
      <c r="AH78" s="208"/>
      <c r="AI78" s="209"/>
      <c r="AJ78" s="207">
        <v>79</v>
      </c>
      <c r="AK78" s="208"/>
      <c r="AL78" s="208">
        <v>94</v>
      </c>
      <c r="AM78" s="209">
        <v>85</v>
      </c>
      <c r="AN78" s="207"/>
      <c r="AO78" s="208"/>
      <c r="AP78" s="208">
        <v>2</v>
      </c>
      <c r="AQ78" s="209">
        <v>2</v>
      </c>
      <c r="AR78" s="207">
        <v>1</v>
      </c>
      <c r="AS78" s="208">
        <v>1</v>
      </c>
      <c r="AT78" s="208">
        <v>2</v>
      </c>
      <c r="AU78" s="209">
        <v>2</v>
      </c>
      <c r="AV78" s="207">
        <v>1</v>
      </c>
      <c r="AW78" s="208">
        <v>1</v>
      </c>
      <c r="AX78" s="208">
        <v>1</v>
      </c>
      <c r="AY78" s="209">
        <v>1</v>
      </c>
      <c r="AZ78" s="207">
        <v>0</v>
      </c>
      <c r="BA78" s="208">
        <v>0</v>
      </c>
      <c r="BB78" s="208">
        <v>2</v>
      </c>
      <c r="BC78" s="209">
        <v>2</v>
      </c>
      <c r="BD78" s="91">
        <f t="shared" si="5"/>
        <v>248</v>
      </c>
      <c r="BE78" s="91">
        <f t="shared" si="2"/>
        <v>138</v>
      </c>
      <c r="BF78" s="91">
        <f t="shared" si="3"/>
        <v>349</v>
      </c>
      <c r="BG78" s="91">
        <f t="shared" si="4"/>
        <v>291</v>
      </c>
    </row>
    <row r="79" spans="1:59" s="216" customFormat="1" x14ac:dyDescent="0.2">
      <c r="A79" s="389" t="s">
        <v>251</v>
      </c>
      <c r="B79" s="390"/>
      <c r="C79" s="391"/>
      <c r="D79" s="213">
        <v>4</v>
      </c>
      <c r="E79" s="214">
        <v>4</v>
      </c>
      <c r="F79" s="214">
        <v>4</v>
      </c>
      <c r="G79" s="215">
        <v>4</v>
      </c>
      <c r="H79" s="213">
        <v>0</v>
      </c>
      <c r="I79" s="214">
        <v>0</v>
      </c>
      <c r="J79" s="214">
        <v>0</v>
      </c>
      <c r="K79" s="215">
        <v>0</v>
      </c>
      <c r="L79" s="213">
        <v>1</v>
      </c>
      <c r="M79" s="214">
        <v>1</v>
      </c>
      <c r="N79" s="214">
        <v>1</v>
      </c>
      <c r="O79" s="215">
        <v>1</v>
      </c>
      <c r="P79" s="213">
        <v>0</v>
      </c>
      <c r="Q79" s="214">
        <v>0</v>
      </c>
      <c r="R79" s="214">
        <v>0</v>
      </c>
      <c r="S79" s="215">
        <v>0</v>
      </c>
      <c r="T79" s="213">
        <v>0</v>
      </c>
      <c r="U79" s="214">
        <v>0</v>
      </c>
      <c r="V79" s="214">
        <v>0</v>
      </c>
      <c r="W79" s="215">
        <v>0</v>
      </c>
      <c r="X79" s="213"/>
      <c r="Y79" s="214"/>
      <c r="Z79" s="214"/>
      <c r="AA79" s="215"/>
      <c r="AB79" s="213"/>
      <c r="AC79" s="214"/>
      <c r="AD79" s="214"/>
      <c r="AE79" s="215"/>
      <c r="AF79" s="213"/>
      <c r="AG79" s="214"/>
      <c r="AH79" s="214"/>
      <c r="AI79" s="215"/>
      <c r="AJ79" s="213"/>
      <c r="AK79" s="214"/>
      <c r="AL79" s="214"/>
      <c r="AM79" s="215"/>
      <c r="AN79" s="213"/>
      <c r="AO79" s="214"/>
      <c r="AP79" s="214"/>
      <c r="AQ79" s="215"/>
      <c r="AR79" s="213"/>
      <c r="AS79" s="214"/>
      <c r="AT79" s="214"/>
      <c r="AU79" s="215"/>
      <c r="AV79" s="213"/>
      <c r="AW79" s="214"/>
      <c r="AX79" s="214"/>
      <c r="AY79" s="215"/>
      <c r="AZ79" s="213"/>
      <c r="BA79" s="214"/>
      <c r="BB79" s="214"/>
      <c r="BC79" s="215"/>
      <c r="BD79" s="91">
        <f t="shared" si="5"/>
        <v>5</v>
      </c>
      <c r="BE79" s="91">
        <f t="shared" si="2"/>
        <v>5</v>
      </c>
      <c r="BF79" s="91">
        <f t="shared" si="3"/>
        <v>5</v>
      </c>
      <c r="BG79" s="91">
        <f t="shared" si="4"/>
        <v>5</v>
      </c>
    </row>
    <row r="80" spans="1:59" x14ac:dyDescent="0.2">
      <c r="A80" s="387" t="s">
        <v>237</v>
      </c>
      <c r="B80" s="388"/>
      <c r="C80" s="388"/>
      <c r="D80" s="210">
        <f>SUM(D4:D78)</f>
        <v>349</v>
      </c>
      <c r="E80" s="211">
        <f t="shared" ref="E80:BC80" si="6">SUM(E4:E78)</f>
        <v>289</v>
      </c>
      <c r="F80" s="211">
        <f t="shared" si="6"/>
        <v>526</v>
      </c>
      <c r="G80" s="212">
        <f t="shared" si="6"/>
        <v>435</v>
      </c>
      <c r="H80" s="210">
        <f t="shared" si="6"/>
        <v>70</v>
      </c>
      <c r="I80" s="211">
        <f t="shared" si="6"/>
        <v>60</v>
      </c>
      <c r="J80" s="211">
        <f t="shared" si="6"/>
        <v>83</v>
      </c>
      <c r="K80" s="212">
        <f t="shared" si="6"/>
        <v>71</v>
      </c>
      <c r="L80" s="210">
        <f t="shared" si="6"/>
        <v>308</v>
      </c>
      <c r="M80" s="211">
        <f t="shared" si="6"/>
        <v>253</v>
      </c>
      <c r="N80" s="211">
        <f t="shared" si="6"/>
        <v>639</v>
      </c>
      <c r="O80" s="212">
        <f t="shared" si="6"/>
        <v>470</v>
      </c>
      <c r="P80" s="210">
        <f t="shared" si="6"/>
        <v>178</v>
      </c>
      <c r="Q80" s="211">
        <f t="shared" si="6"/>
        <v>116</v>
      </c>
      <c r="R80" s="211">
        <f t="shared" si="6"/>
        <v>297</v>
      </c>
      <c r="S80" s="212">
        <f t="shared" si="6"/>
        <v>175</v>
      </c>
      <c r="T80" s="210">
        <f t="shared" si="6"/>
        <v>283</v>
      </c>
      <c r="U80" s="211">
        <f t="shared" si="6"/>
        <v>234</v>
      </c>
      <c r="V80" s="211">
        <f t="shared" si="6"/>
        <v>369</v>
      </c>
      <c r="W80" s="212">
        <f t="shared" si="6"/>
        <v>301</v>
      </c>
      <c r="X80" s="210">
        <f t="shared" si="6"/>
        <v>76</v>
      </c>
      <c r="Y80" s="211">
        <f t="shared" si="6"/>
        <v>61</v>
      </c>
      <c r="Z80" s="211">
        <f t="shared" si="6"/>
        <v>99</v>
      </c>
      <c r="AA80" s="212">
        <f t="shared" si="6"/>
        <v>81</v>
      </c>
      <c r="AB80" s="210">
        <f t="shared" si="6"/>
        <v>590</v>
      </c>
      <c r="AC80" s="211">
        <f t="shared" si="6"/>
        <v>391</v>
      </c>
      <c r="AD80" s="211">
        <f t="shared" si="6"/>
        <v>701</v>
      </c>
      <c r="AE80" s="212">
        <f t="shared" si="6"/>
        <v>458</v>
      </c>
      <c r="AF80" s="210">
        <f t="shared" si="6"/>
        <v>123</v>
      </c>
      <c r="AG80" s="211">
        <f t="shared" si="6"/>
        <v>118</v>
      </c>
      <c r="AH80" s="211">
        <f t="shared" si="6"/>
        <v>155</v>
      </c>
      <c r="AI80" s="212">
        <f t="shared" si="6"/>
        <v>141</v>
      </c>
      <c r="AJ80" s="210">
        <f t="shared" si="6"/>
        <v>346</v>
      </c>
      <c r="AK80" s="211">
        <f t="shared" si="6"/>
        <v>247</v>
      </c>
      <c r="AL80" s="211">
        <f t="shared" si="6"/>
        <v>477</v>
      </c>
      <c r="AM80" s="212">
        <f t="shared" si="6"/>
        <v>421</v>
      </c>
      <c r="AN80" s="210">
        <f t="shared" si="6"/>
        <v>518</v>
      </c>
      <c r="AO80" s="211">
        <f t="shared" si="6"/>
        <v>446</v>
      </c>
      <c r="AP80" s="211">
        <f t="shared" si="6"/>
        <v>674</v>
      </c>
      <c r="AQ80" s="212">
        <f t="shared" si="6"/>
        <v>584</v>
      </c>
      <c r="AR80" s="210">
        <f t="shared" si="6"/>
        <v>438</v>
      </c>
      <c r="AS80" s="211">
        <f t="shared" si="6"/>
        <v>388</v>
      </c>
      <c r="AT80" s="211">
        <f t="shared" si="6"/>
        <v>658</v>
      </c>
      <c r="AU80" s="212">
        <f t="shared" si="6"/>
        <v>554</v>
      </c>
      <c r="AV80" s="210">
        <f t="shared" si="6"/>
        <v>111</v>
      </c>
      <c r="AW80" s="211">
        <f t="shared" si="6"/>
        <v>90</v>
      </c>
      <c r="AX80" s="211">
        <f t="shared" si="6"/>
        <v>183</v>
      </c>
      <c r="AY80" s="212">
        <f t="shared" si="6"/>
        <v>150</v>
      </c>
      <c r="AZ80" s="210">
        <f t="shared" si="6"/>
        <v>247</v>
      </c>
      <c r="BA80" s="211">
        <f t="shared" si="6"/>
        <v>153</v>
      </c>
      <c r="BB80" s="211">
        <f t="shared" si="6"/>
        <v>330</v>
      </c>
      <c r="BC80" s="212">
        <f t="shared" si="6"/>
        <v>200</v>
      </c>
      <c r="BD80" s="91">
        <f t="shared" si="5"/>
        <v>3637</v>
      </c>
      <c r="BE80" s="91">
        <f t="shared" si="2"/>
        <v>2846</v>
      </c>
      <c r="BF80" s="91">
        <f t="shared" si="3"/>
        <v>5191</v>
      </c>
      <c r="BG80" s="91">
        <f t="shared" si="4"/>
        <v>4041</v>
      </c>
    </row>
  </sheetData>
  <mergeCells count="65">
    <mergeCell ref="BD1:BG1"/>
    <mergeCell ref="A2:A3"/>
    <mergeCell ref="B2:B3"/>
    <mergeCell ref="C2:C3"/>
    <mergeCell ref="AR2:AS2"/>
    <mergeCell ref="AT2:AU2"/>
    <mergeCell ref="AV2:AW2"/>
    <mergeCell ref="AX2:AY2"/>
    <mergeCell ref="AZ2:BA2"/>
    <mergeCell ref="BB2:BC2"/>
    <mergeCell ref="A1:C1"/>
    <mergeCell ref="AR1:AU1"/>
    <mergeCell ref="AV1:AY1"/>
    <mergeCell ref="AZ1:BC1"/>
    <mergeCell ref="D1:G1"/>
    <mergeCell ref="H1:K1"/>
    <mergeCell ref="A39:A41"/>
    <mergeCell ref="BD2:BE2"/>
    <mergeCell ref="BF2:BG2"/>
    <mergeCell ref="A4:A16"/>
    <mergeCell ref="A17:A22"/>
    <mergeCell ref="A23:A34"/>
    <mergeCell ref="A35:A36"/>
    <mergeCell ref="A37:A38"/>
    <mergeCell ref="D2:E2"/>
    <mergeCell ref="F2:G2"/>
    <mergeCell ref="H2:I2"/>
    <mergeCell ref="J2:K2"/>
    <mergeCell ref="X2:Y2"/>
    <mergeCell ref="Z2:AA2"/>
    <mergeCell ref="AB2:AC2"/>
    <mergeCell ref="AD2:AE2"/>
    <mergeCell ref="A80:C80"/>
    <mergeCell ref="A79:C79"/>
    <mergeCell ref="A42:A43"/>
    <mergeCell ref="A44:A51"/>
    <mergeCell ref="A52:A55"/>
    <mergeCell ref="A56:A60"/>
    <mergeCell ref="A62:A64"/>
    <mergeCell ref="A65:A67"/>
    <mergeCell ref="A68:A74"/>
    <mergeCell ref="B75:C75"/>
    <mergeCell ref="B76:C76"/>
    <mergeCell ref="B77:C77"/>
    <mergeCell ref="A78:C78"/>
    <mergeCell ref="L1:O1"/>
    <mergeCell ref="P1:S1"/>
    <mergeCell ref="T1:W1"/>
    <mergeCell ref="V2:W2"/>
    <mergeCell ref="L2:M2"/>
    <mergeCell ref="N2:O2"/>
    <mergeCell ref="P2:Q2"/>
    <mergeCell ref="R2:S2"/>
    <mergeCell ref="T2:U2"/>
    <mergeCell ref="X1:AA1"/>
    <mergeCell ref="AB1:AE1"/>
    <mergeCell ref="AF1:AI1"/>
    <mergeCell ref="AJ1:AM1"/>
    <mergeCell ref="AN1:AQ1"/>
    <mergeCell ref="AP2:AQ2"/>
    <mergeCell ref="AF2:AG2"/>
    <mergeCell ref="AH2:AI2"/>
    <mergeCell ref="AJ2:AK2"/>
    <mergeCell ref="AL2:AM2"/>
    <mergeCell ref="AN2:AO2"/>
  </mergeCells>
  <pageMargins left="0.25" right="0.25" top="0.75" bottom="0.75" header="0.3" footer="0.3"/>
  <pageSetup paperSize="8" scale="57"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4</vt:i4>
      </vt:variant>
    </vt:vector>
  </HeadingPairs>
  <TitlesOfParts>
    <vt:vector size="4" baseType="lpstr">
      <vt:lpstr>Comité 3C</vt:lpstr>
      <vt:lpstr>Depist. et Qualité Transversale</vt:lpstr>
      <vt:lpstr>Fonctionnement Des RCP</vt:lpstr>
      <vt:lpstr>Activité RCP Par Pathologie</vt:lpstr>
    </vt:vector>
  </TitlesOfParts>
  <Company>APHM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dc:creator>
  <cp:lastModifiedBy>Utilisateur de Microsoft Office</cp:lastModifiedBy>
  <cp:lastPrinted>2017-10-10T13:15:31Z</cp:lastPrinted>
  <dcterms:created xsi:type="dcterms:W3CDTF">2017-09-22T08:14:57Z</dcterms:created>
  <dcterms:modified xsi:type="dcterms:W3CDTF">2018-02-19T10:22:10Z</dcterms:modified>
</cp:coreProperties>
</file>